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11295" windowHeight="5835" activeTab="0"/>
  </bookViews>
  <sheets>
    <sheet name="ExAMSchedule" sheetId="1" r:id="rId1"/>
  </sheets>
  <definedNames/>
  <calcPr fullCalcOnLoad="1"/>
</workbook>
</file>

<file path=xl/sharedStrings.xml><?xml version="1.0" encoding="utf-8"?>
<sst xmlns="http://schemas.openxmlformats.org/spreadsheetml/2006/main" count="1957" uniqueCount="705">
  <si>
    <t>CASNUM</t>
  </si>
  <si>
    <t>POST</t>
  </si>
  <si>
    <t>RNO</t>
  </si>
  <si>
    <t>CANNAM</t>
  </si>
  <si>
    <t>FNAM</t>
  </si>
  <si>
    <t>NIC</t>
  </si>
  <si>
    <t>PAPER_DATE</t>
  </si>
  <si>
    <t>PAPER_TIME</t>
  </si>
  <si>
    <t>SUB_CENTRE</t>
  </si>
  <si>
    <t>15EX2012</t>
  </si>
  <si>
    <t>DEPUTY DISTRICT PUBLIC PROSECUTOR</t>
  </si>
  <si>
    <t>ABDUL  SATTAR</t>
  </si>
  <si>
    <t>MUHAMMAD IQBAL</t>
  </si>
  <si>
    <t>ARTS BLOCK, EXAMINATION HALL, HAZRAT AYESHA SIDDIQA MODEL DEGREE COLLEGE (GIRLS), NICHOLSON ROAD NEAR HAJI CAMP, LAHORE.</t>
  </si>
  <si>
    <t>ABDUL JABBAR</t>
  </si>
  <si>
    <t>FAKHAR UD DIN</t>
  </si>
  <si>
    <t>ABDUL KHALIQ</t>
  </si>
  <si>
    <t>MUHAMMAD ALI</t>
  </si>
  <si>
    <t>ABDUL MAJEED NISAR</t>
  </si>
  <si>
    <t>MUHAMMAD SIDDIQUE NISAR</t>
  </si>
  <si>
    <t>ABDUL QAYYUM</t>
  </si>
  <si>
    <t>MANZOOR HUSSAIN</t>
  </si>
  <si>
    <t>ABDUL QUDDUS</t>
  </si>
  <si>
    <t>ABDUL GHANI</t>
  </si>
  <si>
    <t>ABDUL RASHID</t>
  </si>
  <si>
    <t>MUHAMMAD AMIN</t>
  </si>
  <si>
    <t>ABDUL RAUF</t>
  </si>
  <si>
    <t>ABDUL MAJEED</t>
  </si>
  <si>
    <t>ABDULQAYYUM</t>
  </si>
  <si>
    <t>KHUDA BAKHSH</t>
  </si>
  <si>
    <t>ABDUS SLAM</t>
  </si>
  <si>
    <t>MUHAMMAD HUSSAIN</t>
  </si>
  <si>
    <t>ABID HUSSAIN</t>
  </si>
  <si>
    <t>REHMAT ALI</t>
  </si>
  <si>
    <t>MUSHTAQ AHMED</t>
  </si>
  <si>
    <t>JUMMA KHAN</t>
  </si>
  <si>
    <t>ABIDA SADIQ</t>
  </si>
  <si>
    <t>MUHAMMAD SADIQ</t>
  </si>
  <si>
    <t>ABUBAKAR NAUMAN UL HAQ</t>
  </si>
  <si>
    <t>QAZI AMAN UL HAQ</t>
  </si>
  <si>
    <t>ADEEL  ANJUM</t>
  </si>
  <si>
    <t>MOHAMMAD JAMIL</t>
  </si>
  <si>
    <t>ADIL NAWAZ</t>
  </si>
  <si>
    <t>MUHAMMAD NAWAZ</t>
  </si>
  <si>
    <t>ADNAN ALI</t>
  </si>
  <si>
    <t>MIAN FARZAND ALI</t>
  </si>
  <si>
    <t>AFSHAN NAZ</t>
  </si>
  <si>
    <t>MUKHTAR HUSSAIN</t>
  </si>
  <si>
    <t>AFSHEEN MANZOOR AWAN</t>
  </si>
  <si>
    <t>MANZOOR ELLAHI AWAN</t>
  </si>
  <si>
    <t>AFZAL BASHER</t>
  </si>
  <si>
    <t>BASHER AHMAD ANSARI</t>
  </si>
  <si>
    <t>AGHA HUSSNAIN HAYDER</t>
  </si>
  <si>
    <t>MUHAMMAD MUMTAZ</t>
  </si>
  <si>
    <t>AGHA NADEEM KHAN</t>
  </si>
  <si>
    <t>AGHA SHAFI KHAN</t>
  </si>
  <si>
    <t>AHMAD HASSAN</t>
  </si>
  <si>
    <t>JAM KARAM HUSSAIN</t>
  </si>
  <si>
    <t>AHMAD NAWAZ</t>
  </si>
  <si>
    <t>AHSAN MAQSOOD KHAN</t>
  </si>
  <si>
    <t>MUHAMMAD MAQSOOD KHAN</t>
  </si>
  <si>
    <t>AHTISHAM SHOUKAT</t>
  </si>
  <si>
    <t>SHOUKAT ALI</t>
  </si>
  <si>
    <t>AKHTAR ABBAS</t>
  </si>
  <si>
    <t>DOST MUHAMMAD</t>
  </si>
  <si>
    <t>AKHTAR RAZA</t>
  </si>
  <si>
    <t>ALI AHMAD</t>
  </si>
  <si>
    <t>MUHAMMAD AKBAR</t>
  </si>
  <si>
    <t>ALIYA ZAFAR</t>
  </si>
  <si>
    <t>RAJA ZAFAR ALI</t>
  </si>
  <si>
    <t>ALLAH DITTA</t>
  </si>
  <si>
    <t>ALLAH RAKHA</t>
  </si>
  <si>
    <t>AMBRIN TARIQ AWAN</t>
  </si>
  <si>
    <t>TARIQ ISMAIL AWAN</t>
  </si>
  <si>
    <t>AMEER HUSSAIN</t>
  </si>
  <si>
    <t>RUSTAM KHAN</t>
  </si>
  <si>
    <t>AMER TUFAIL</t>
  </si>
  <si>
    <t>MUHAMMAD TUFAIL</t>
  </si>
  <si>
    <t>AMERAH SHAHZADI</t>
  </si>
  <si>
    <t>CH. MUHAMMAD ISMAIL</t>
  </si>
  <si>
    <t>AMJAD MEHMOOD</t>
  </si>
  <si>
    <t>MUHAMMAD ASHRAF</t>
  </si>
  <si>
    <t>AMJED JAVED LILLA</t>
  </si>
  <si>
    <t>SAEE MUHAMMAD</t>
  </si>
  <si>
    <t>ANEES MEHDI</t>
  </si>
  <si>
    <t>SYED ZAFAR HUSSAIN SHAH</t>
  </si>
  <si>
    <t>ANJUM BATOOL KHANUM</t>
  </si>
  <si>
    <t>SARDAR ABDUL ALI KHAN</t>
  </si>
  <si>
    <t>ANWAAR UMER</t>
  </si>
  <si>
    <t>MUHAMMAD UMER MALIK</t>
  </si>
  <si>
    <t>ANYAT ULLAH</t>
  </si>
  <si>
    <t>SANAULLAH</t>
  </si>
  <si>
    <t>AQIB ALI</t>
  </si>
  <si>
    <t>MUHAMMAD IQBAL MIAN</t>
  </si>
  <si>
    <t>ASAD MAHMUD</t>
  </si>
  <si>
    <t>MAHMUD UL HASSAN</t>
  </si>
  <si>
    <t>ASAD RAZA</t>
  </si>
  <si>
    <t>AHMED SHER</t>
  </si>
  <si>
    <t>ASGHAR ALI</t>
  </si>
  <si>
    <t>ABDUL REHMAN</t>
  </si>
  <si>
    <t>ASHFAQ HUSSAIN</t>
  </si>
  <si>
    <t>ABDUL GHAFOOR</t>
  </si>
  <si>
    <t>ASIF HAYAT</t>
  </si>
  <si>
    <t>MOHAMMAD HAYAT</t>
  </si>
  <si>
    <t>ASIF JAHANGIR KHAN</t>
  </si>
  <si>
    <t>KHURSHID ALAM KHAN</t>
  </si>
  <si>
    <t>ASIF JAVED KHAN LASHARI</t>
  </si>
  <si>
    <t>KHAN MUHAMMAD KHAN LASHAR</t>
  </si>
  <si>
    <t>ASIF SHER SIAL</t>
  </si>
  <si>
    <t>SHER MUHAMMAD SIAL</t>
  </si>
  <si>
    <t>ASIYA YASIN</t>
  </si>
  <si>
    <t>MUHAMMAD YASIN</t>
  </si>
  <si>
    <t>ASMA JABEEN</t>
  </si>
  <si>
    <t>FAIZ MUHAMMAD KHAN</t>
  </si>
  <si>
    <t>ASMAT ULLAH KHAN</t>
  </si>
  <si>
    <t>ABDUL WAHID</t>
  </si>
  <si>
    <t>ATIF AMEER IFTIKHAR KHAN</t>
  </si>
  <si>
    <t>MUHAMMAD IFTIKHAR KHAN</t>
  </si>
  <si>
    <t>ATIF MANZOOR</t>
  </si>
  <si>
    <t>MANZOOR ELAHI</t>
  </si>
  <si>
    <t>ATIF MEHMOOD</t>
  </si>
  <si>
    <t>MUHAMMAD SHAFI</t>
  </si>
  <si>
    <t>ATIQ UR REHMAN</t>
  </si>
  <si>
    <t>EHSAN UL GHAFOOR</t>
  </si>
  <si>
    <t>ATTA-UR-REHMAN</t>
  </si>
  <si>
    <t>HUSSAIN BAKHSH</t>
  </si>
  <si>
    <t>ATTIA AMIR</t>
  </si>
  <si>
    <t>CH. MUHAMMAD AMIR</t>
  </si>
  <si>
    <t>ATTIQ UR REHMAN</t>
  </si>
  <si>
    <t>ABDUR REHMAN</t>
  </si>
  <si>
    <t>AWAIS AHMAD</t>
  </si>
  <si>
    <t>MUHAMMAD ASLAM</t>
  </si>
  <si>
    <t>AYYAZ SULTAN</t>
  </si>
  <si>
    <t>KHIZAR HAYAT</t>
  </si>
  <si>
    <t>AZHAR ABBAS</t>
  </si>
  <si>
    <t>AHMAD BAKHSH</t>
  </si>
  <si>
    <t>AZHAR AMIN</t>
  </si>
  <si>
    <t>BABRA AKRAM KHAN</t>
  </si>
  <si>
    <t>MUHAMMAD AKRAM KHAN</t>
  </si>
  <si>
    <t>BALEEGH UR REHMAN</t>
  </si>
  <si>
    <t>FAROOQ AHMED CH</t>
  </si>
  <si>
    <t>BASHRAT ISHAQ</t>
  </si>
  <si>
    <t>MUHAMMAD ISHAQ</t>
  </si>
  <si>
    <t>BILAL MUNIR</t>
  </si>
  <si>
    <t>MUNIR AHMAD</t>
  </si>
  <si>
    <t>BISMILLAH KHAN</t>
  </si>
  <si>
    <t>REHAMT ALI</t>
  </si>
  <si>
    <t>CH. SHAMS UZ ZAMAN KHARL</t>
  </si>
  <si>
    <t>CH.SADIQ ALI KHARL</t>
  </si>
  <si>
    <t>CHAUDHARY IMRAN</t>
  </si>
  <si>
    <t>ABDUL GHAFFAR</t>
  </si>
  <si>
    <t>DANISH MUND KHAN</t>
  </si>
  <si>
    <t>MUHAMMAD AYYUB</t>
  </si>
  <si>
    <t>DUMMY</t>
  </si>
  <si>
    <t>YUMMY</t>
  </si>
  <si>
    <t>FAKHAR ABBAS</t>
  </si>
  <si>
    <t>AQARAB HUSSAIN</t>
  </si>
  <si>
    <t>FALAK SHER</t>
  </si>
  <si>
    <t>MUHAMMAD FAZAL</t>
  </si>
  <si>
    <t>FAROOQ ANWAR</t>
  </si>
  <si>
    <t>MIAN ANWAR ABID</t>
  </si>
  <si>
    <t>FAROOQ IQBAL</t>
  </si>
  <si>
    <t>RANA MUHAMMAD IQBAL</t>
  </si>
  <si>
    <t>FARRUKH NOOR KHAN</t>
  </si>
  <si>
    <t>NOOR AHMED KHAN</t>
  </si>
  <si>
    <t>FARZANA SHAHEEN</t>
  </si>
  <si>
    <t>FATEH MUHAMMAD</t>
  </si>
  <si>
    <t>FAWAD SHABBIR</t>
  </si>
  <si>
    <t>SHABBIR HUSSAIN CHATTHA</t>
  </si>
  <si>
    <t>FIAZ ABBAS KHAN BALOCH</t>
  </si>
  <si>
    <t>SARFRAZ KHAN BALOCH</t>
  </si>
  <si>
    <t>FIAZ HUSSAIN SAGHAR</t>
  </si>
  <si>
    <t>HAJI RASOOL BUKHSH</t>
  </si>
  <si>
    <t>FOUZIA NOREEN</t>
  </si>
  <si>
    <t>CH.MOHAMMAD BASHIR</t>
  </si>
  <si>
    <t>FOZIA BIBI</t>
  </si>
  <si>
    <t>ABDUL SATTAR</t>
  </si>
  <si>
    <t>FUWAD AKHTER</t>
  </si>
  <si>
    <t>ALLAH DITTA AKHTER</t>
  </si>
  <si>
    <t>GHULAM AHMAD</t>
  </si>
  <si>
    <t>SHER MUHAMMAD</t>
  </si>
  <si>
    <t>GHULAM KAZIM</t>
  </si>
  <si>
    <t>GHULAM SHABIR</t>
  </si>
  <si>
    <t>HABIB UR REHMAN KHAN</t>
  </si>
  <si>
    <t>ABDUL REHMAN KHAN</t>
  </si>
  <si>
    <t>HAFIZ AGHA ROH-UL-AMIN ZAFAR</t>
  </si>
  <si>
    <t>AGHA ABAIDULLAH ANWAR</t>
  </si>
  <si>
    <t>HAFIZ FAYYAZ AHMAD</t>
  </si>
  <si>
    <t>HAJI BASHIR AHMAD</t>
  </si>
  <si>
    <t>HAFIZ OWAIS AHMAD</t>
  </si>
  <si>
    <t>MUHAMMAD HUSSAIN MALIK</t>
  </si>
  <si>
    <t>HAFIZ TARIQ MAHMOOD</t>
  </si>
  <si>
    <t>RANA MOHAMMAD ASLAM KHAN</t>
  </si>
  <si>
    <t>HAMAD RAZA TIWANA</t>
  </si>
  <si>
    <t>RAZA TIWANA</t>
  </si>
  <si>
    <t>HAQ NAWAZ BHINDER</t>
  </si>
  <si>
    <t>MUHAMMAD BASHIR</t>
  </si>
  <si>
    <t>HAROON YOUSAF</t>
  </si>
  <si>
    <t>MUHAMMAD YOUSAF</t>
  </si>
  <si>
    <t>HUMAIRA KANWAL</t>
  </si>
  <si>
    <t>SIRAJ DIN</t>
  </si>
  <si>
    <t>HURIA ZULFIQAR</t>
  </si>
  <si>
    <t>ZULFIQAR ALI</t>
  </si>
  <si>
    <t>IFFAT ALI</t>
  </si>
  <si>
    <t>MUHAMMAD ANWER</t>
  </si>
  <si>
    <t>IFTIKHAR ALI KHAN</t>
  </si>
  <si>
    <t>DILDAR KHAN</t>
  </si>
  <si>
    <t>IMDAD HUSSAIN</t>
  </si>
  <si>
    <t>FAIZ AHMAD</t>
  </si>
  <si>
    <t>IMRAN ABID</t>
  </si>
  <si>
    <t>SAMI ULLAH ABID</t>
  </si>
  <si>
    <t>IMRAN AHMED</t>
  </si>
  <si>
    <t>MOHAMMAD ASGHAR MALIK</t>
  </si>
  <si>
    <t>IMRAN AHMED QAISER</t>
  </si>
  <si>
    <t>MUHAMMAD NOOR</t>
  </si>
  <si>
    <t>IMRAN ALI KHAN</t>
  </si>
  <si>
    <t>SULEMAN ALI KHAN</t>
  </si>
  <si>
    <t>IMRAN HAFEEZ</t>
  </si>
  <si>
    <t>MUHAMMAD HAFEEZ ULLAH</t>
  </si>
  <si>
    <t>IMRAN MUHAMMAD KHAN MITRU</t>
  </si>
  <si>
    <t>HAJI MUHAMMAD KHAN MITRU</t>
  </si>
  <si>
    <t>IMRANA SAJID</t>
  </si>
  <si>
    <t>SIRAJ UL HAQ</t>
  </si>
  <si>
    <t>IMTIAZ AHMAD</t>
  </si>
  <si>
    <t>ALI NAWAZ</t>
  </si>
  <si>
    <t>MEHMOND KHAN</t>
  </si>
  <si>
    <t>IRFAN AHMED BOOLA</t>
  </si>
  <si>
    <t>SARDARA</t>
  </si>
  <si>
    <t>IRFAN ALI</t>
  </si>
  <si>
    <t>BOSTAN ALI</t>
  </si>
  <si>
    <t>IRFAN HAIDER</t>
  </si>
  <si>
    <t>IFTKHAR HUSSAIN</t>
  </si>
  <si>
    <t>IRFAN NAEEM</t>
  </si>
  <si>
    <t>KHADIM HUSSAIN</t>
  </si>
  <si>
    <t>ISHFAQ HUSSAIN</t>
  </si>
  <si>
    <t>NEMAT  ULLAH HISSARI</t>
  </si>
  <si>
    <t>JAFAR HUSSAIN</t>
  </si>
  <si>
    <t>QURBAN HUSSAIN</t>
  </si>
  <si>
    <t>JAHANZEB CHATTHA</t>
  </si>
  <si>
    <t>MUHAMMAD SHAFI CHATTHA</t>
  </si>
  <si>
    <t>JAMEEL UD DIN</t>
  </si>
  <si>
    <t>JAMEELA SAEED</t>
  </si>
  <si>
    <t>CHAUDARY MOHAMMAD SAEED</t>
  </si>
  <si>
    <t>JAMIL AHMAD</t>
  </si>
  <si>
    <t>MUHAMMAD DIN</t>
  </si>
  <si>
    <t>JAMIL AHMAD KHAN</t>
  </si>
  <si>
    <t>MUHAMMAD SARWAR KHAN</t>
  </si>
  <si>
    <t>JAMSHAID AFZAL</t>
  </si>
  <si>
    <t>MOHAMMAD AFZAL KHAN</t>
  </si>
  <si>
    <t>JAVED IQBAL</t>
  </si>
  <si>
    <t>MUNIR AHMED</t>
  </si>
  <si>
    <t>JHANZAIB KHAN</t>
  </si>
  <si>
    <t>EJAZ AHMAD KHAN</t>
  </si>
  <si>
    <t>KARAMAT ALI</t>
  </si>
  <si>
    <t>LALL DIN</t>
  </si>
  <si>
    <t>KASHIF MUSTAFA</t>
  </si>
  <si>
    <t>GHULAM MUSTAFA</t>
  </si>
  <si>
    <t>KHALID MAHMOOD</t>
  </si>
  <si>
    <t>MUHAMMAD  IBRAHIM</t>
  </si>
  <si>
    <t>KHALID SALEEM</t>
  </si>
  <si>
    <t>MUHAMMAD SALEEM</t>
  </si>
  <si>
    <t>KHALID UMAR</t>
  </si>
  <si>
    <t>CH. UMAR HAYAT</t>
  </si>
  <si>
    <t>KHALIL AHMAD</t>
  </si>
  <si>
    <t>FAZAL HUSSAIN</t>
  </si>
  <si>
    <t>KHAWAJA MAHMOOD AHMAD</t>
  </si>
  <si>
    <t>HAJI MUHAMMAD IQBAL</t>
  </si>
  <si>
    <t>KHURRAM ABBAS</t>
  </si>
  <si>
    <t>KHURRAM SHER</t>
  </si>
  <si>
    <t>MUHAMMAD SHER</t>
  </si>
  <si>
    <t>KIRAN NAHEED</t>
  </si>
  <si>
    <t>ABID HUSSAIN ZAIDI</t>
  </si>
  <si>
    <t>KISHWER NAWAZ</t>
  </si>
  <si>
    <t>MAHMOOD AHMAD</t>
  </si>
  <si>
    <t>MAHWISH FAROOQ</t>
  </si>
  <si>
    <t>MUHAMMAD FAROOQ</t>
  </si>
  <si>
    <t>MALIK MUHAMMAD ARIF BARA</t>
  </si>
  <si>
    <t>MALIK ZULFIQAR ALI BARA</t>
  </si>
  <si>
    <t>MALIK MUHAMMAD MUNIR</t>
  </si>
  <si>
    <t>MALIK ABDUL KHALIQ</t>
  </si>
  <si>
    <t>MASOUD ATIF</t>
  </si>
  <si>
    <t>SAKHI MUHAMMED HALEEM</t>
  </si>
  <si>
    <t>MAZHAR IQBAL</t>
  </si>
  <si>
    <t>GHULAM FARID</t>
  </si>
  <si>
    <t>MAZIA GULSHAN HASSAN</t>
  </si>
  <si>
    <t>AHMED HASSAN</t>
  </si>
  <si>
    <t>MEHBOOB-UR-REHMAN</t>
  </si>
  <si>
    <t>MUHAMMAD MARGHOOB KHAN</t>
  </si>
  <si>
    <t>MIAN ISHAQ MUHAMMAD</t>
  </si>
  <si>
    <t>MIAN GHULAM MUHAMMAD</t>
  </si>
  <si>
    <t>MIAN ZAHID MEHMOOD SANAM</t>
  </si>
  <si>
    <t>MIAN MAQBOOL AHMED</t>
  </si>
  <si>
    <t>MIR MANSOOR-UL-HASSAN</t>
  </si>
  <si>
    <t>MIR ANWAR-UL-HASSAN</t>
  </si>
  <si>
    <t>MOHSAN FRAZ</t>
  </si>
  <si>
    <t>MUHAMMAD EJAZ</t>
  </si>
  <si>
    <t>MOHSIN RAZA MOHSIN</t>
  </si>
  <si>
    <t>MALIK GHULAM BAQIR</t>
  </si>
  <si>
    <t>MUAHMMAD SIDDIQ</t>
  </si>
  <si>
    <t>ATTA MUHAMMAD</t>
  </si>
  <si>
    <t>MUBASHIR UL HASSAN</t>
  </si>
  <si>
    <t>INYAT MUHAMMAD</t>
  </si>
  <si>
    <t>MUHAMAD FAISAL RAZA DRISHAK</t>
  </si>
  <si>
    <t>FAIZ MUHAMAD DRISHAK</t>
  </si>
  <si>
    <t>MUHAMMAD  IRSHAD BHUTTA</t>
  </si>
  <si>
    <t>MOULA BUKHSH KHANB BHUTTA</t>
  </si>
  <si>
    <t>MUHAMMAD AAMIR AKRAM</t>
  </si>
  <si>
    <t>SYED MUHAMMAD AKRAM SHAH</t>
  </si>
  <si>
    <t>MUHAMMAD ABBAS SALEEM</t>
  </si>
  <si>
    <t>MUHAMMAD ASHIQ</t>
  </si>
  <si>
    <t>MUHAMMAD ABUBAKAR ANSARI</t>
  </si>
  <si>
    <t>HAFIZ MUHAMMAD ISHAQ</t>
  </si>
  <si>
    <t>MUHAMMAD AJMAL KHAN</t>
  </si>
  <si>
    <t>GHULAM RASOOL</t>
  </si>
  <si>
    <t>MUHAMMAD AKBAR HAYAT</t>
  </si>
  <si>
    <t>MUHAMMAD AKHTAR BHATTI</t>
  </si>
  <si>
    <t>GHULAM HUSSAIN BHATTI</t>
  </si>
  <si>
    <t>MUHAMMAD AKHTAR HAYAT</t>
  </si>
  <si>
    <t>MUHAMMAD ALI SAEED</t>
  </si>
  <si>
    <t>MUHAMMAD SAEED</t>
  </si>
  <si>
    <t>MUHAMMAD AMIR SARDAR</t>
  </si>
  <si>
    <t>CHOUDRY SARDAR MUHAMMAD</t>
  </si>
  <si>
    <t>MUHAMMAD ARIF</t>
  </si>
  <si>
    <t>MUHAMMAD ARIF NASEEM</t>
  </si>
  <si>
    <t>MUHAMMAD ARIF SHAHZAD</t>
  </si>
  <si>
    <t>GHULAM MUHAMMAD</t>
  </si>
  <si>
    <t>MUHAMMAD ARSHAD MUJAHID</t>
  </si>
  <si>
    <t>MUHAMMAD ARSHAD SALEEM</t>
  </si>
  <si>
    <t>MUHAMMAD ARSHAD TAHIR BHATTI</t>
  </si>
  <si>
    <t>MUHAMMAD BOOTA</t>
  </si>
  <si>
    <t>MUHAMMAD ASAD ULLAH GHALIB</t>
  </si>
  <si>
    <t>HM SULEMAN</t>
  </si>
  <si>
    <t>MUHAMMAD ASHFAQ</t>
  </si>
  <si>
    <t>MUSHTAQ AHMAD</t>
  </si>
  <si>
    <t>JALAL DIN</t>
  </si>
  <si>
    <t>MUHAMMAD ASHRAF MALIK</t>
  </si>
  <si>
    <t>MALIK MUHAMMAD</t>
  </si>
  <si>
    <t>MUHAMMAD ASIF</t>
  </si>
  <si>
    <t>ALLAH BUKHSH</t>
  </si>
  <si>
    <t>MUHAMMAD ASIF BHATTI</t>
  </si>
  <si>
    <t>MUHAMMAD SADIQ BHATTI</t>
  </si>
  <si>
    <t>MUHAMMAD ATIQ UR REHMAN</t>
  </si>
  <si>
    <t>ABDUL KARIM</t>
  </si>
  <si>
    <t>MUHAMMAD AWAIS</t>
  </si>
  <si>
    <t>MUHAMMAD SHAFI AKHTAR</t>
  </si>
  <si>
    <t>MUHAMMAD AYUB</t>
  </si>
  <si>
    <t>MUHAMMAD YAQUB</t>
  </si>
  <si>
    <t>MUHAMMAD AZAM</t>
  </si>
  <si>
    <t>MUHAMAD BASHIRR</t>
  </si>
  <si>
    <t>MUHAMMAD AZAM HUSSAIN</t>
  </si>
  <si>
    <t>MIAN AMEER BAKSH</t>
  </si>
  <si>
    <t>MUHAMMAD AZAM JAVED</t>
  </si>
  <si>
    <t>MANZOOR JAVED</t>
  </si>
  <si>
    <t>MUHAMMAD AZEEM IQBAL</t>
  </si>
  <si>
    <t>MANZOOR AHMAD</t>
  </si>
  <si>
    <t>MUHAMMAD AZHAR JAVED</t>
  </si>
  <si>
    <t>MALIK UMAR HAYAT</t>
  </si>
  <si>
    <t>MUHAMMAD AZRAM JAHANGIR KHAN</t>
  </si>
  <si>
    <t>SAGHEER MAHMOOD KHAN</t>
  </si>
  <si>
    <t>MUHAMMAD BILAL</t>
  </si>
  <si>
    <t>MUHAMMAD JALAL</t>
  </si>
  <si>
    <t>MUHAMMAD FAISAL</t>
  </si>
  <si>
    <t>MUHAMMAD HANIF</t>
  </si>
  <si>
    <t>MUHAMMAD FAISAL NAVEED</t>
  </si>
  <si>
    <t>MUHAMMAD FAZIL</t>
  </si>
  <si>
    <t>MAUJ DIN</t>
  </si>
  <si>
    <t>MUHAMMAD FAROOQ HYDER</t>
  </si>
  <si>
    <t>MUHAMMAD SHARIF</t>
  </si>
  <si>
    <t>MUHAMMAD FAROOQ RASHID MUGHAL</t>
  </si>
  <si>
    <t>MUHAMMAD IJAZ</t>
  </si>
  <si>
    <t>MUHAMMAD ILYAS</t>
  </si>
  <si>
    <t>MALIK KHUDA BUKSH</t>
  </si>
  <si>
    <t>MUHAMMAD IMRAN ALI</t>
  </si>
  <si>
    <t>CH. HASHMAT ALI</t>
  </si>
  <si>
    <t>MUHAMMAD IMRAN SHAHZAD</t>
  </si>
  <si>
    <t>MUHAMMAD ISLAM</t>
  </si>
  <si>
    <t>MUHAMMAD IQBAL BHATTI</t>
  </si>
  <si>
    <t>MUHAMMAD LATIF BHATTI</t>
  </si>
  <si>
    <t>MUHAMMAD ISHTIAQ AHMAD</t>
  </si>
  <si>
    <t>ABDUL MAJEED KHAN</t>
  </si>
  <si>
    <t>MUHAMMAD JAVED</t>
  </si>
  <si>
    <t>BASHIR AHMAD</t>
  </si>
  <si>
    <t>ARTS BLOCK, GROUND FLOOR (ROOMS), HAZRAT AYESHA SIDDIQA MODEL DEGREE COLLEGE (GIRLS), NICHOLSON ROAD NEAR HAJI CAMP, LAHORE.</t>
  </si>
  <si>
    <t>JHANDOU KHAN</t>
  </si>
  <si>
    <t>MUHAMMAD JAVED RAFIQ</t>
  </si>
  <si>
    <t>CH. MUHAMMAD RAFIQ</t>
  </si>
  <si>
    <t>MUHAMMAD JEHANGIR</t>
  </si>
  <si>
    <t>AHMAD DIN</t>
  </si>
  <si>
    <t>MUHAMMAD LATIF MALIK</t>
  </si>
  <si>
    <t>MUHAMMAD SIDDIQUE</t>
  </si>
  <si>
    <t>MUHAMMAD LUQMAN</t>
  </si>
  <si>
    <t>MUHAMMAD RAMZAN</t>
  </si>
  <si>
    <t>MUHAMMAD MAZHAR SALEEM</t>
  </si>
  <si>
    <t>GHULAM QADIR</t>
  </si>
  <si>
    <t>MUHAMMAD MOHSIN ALI</t>
  </si>
  <si>
    <t>SAFDAR ALI</t>
  </si>
  <si>
    <t>MUHAMMAD MUDDASSIR HASAN SUMRA</t>
  </si>
  <si>
    <t>MUHAMMAD ASLAM SUMRA</t>
  </si>
  <si>
    <t>TAJ MUHAMMAD</t>
  </si>
  <si>
    <t>MUHAMMAD MUNAWAR JANG SHER</t>
  </si>
  <si>
    <t>JANG SHER</t>
  </si>
  <si>
    <t>MUHAMMAD NADEEM IQBAL</t>
  </si>
  <si>
    <t>MUHAMMAD NAVEED KOUSAR</t>
  </si>
  <si>
    <t>MUHAMMAD NAVEED MADNI</t>
  </si>
  <si>
    <t>SHEIKH ABDUL QAYYUM</t>
  </si>
  <si>
    <t>MUHAMMAD NAWAZ BHATTI</t>
  </si>
  <si>
    <t>MUHAMMAD HAYAT</t>
  </si>
  <si>
    <t>MUHAMMAD NOFAL JAHAN</t>
  </si>
  <si>
    <t>MUHAMMAD AZHAR</t>
  </si>
  <si>
    <t>MUHAMMAD OMER MANSOOR</t>
  </si>
  <si>
    <t>CH. MANSOOR QAIM</t>
  </si>
  <si>
    <t>MUHAMMAD OZAIR</t>
  </si>
  <si>
    <t>MAQBOOL-UR-RASOOL</t>
  </si>
  <si>
    <t>ALI AHMED</t>
  </si>
  <si>
    <t>HAJI MUHAMMAD RAFIQUE</t>
  </si>
  <si>
    <t>MUHAMMAD RASHID KHAN</t>
  </si>
  <si>
    <t>SOHRAB KHAN</t>
  </si>
  <si>
    <t>MUHAMMAD RIAZ</t>
  </si>
  <si>
    <t>GHULAM ALI</t>
  </si>
  <si>
    <t>MUHAMMAD RIAZ KHAN</t>
  </si>
  <si>
    <t>MUHAMMAD ISHAQ KHAN</t>
  </si>
  <si>
    <t>MUHAMMAD RIZWAN ULLAH AKHTAR</t>
  </si>
  <si>
    <t>MUHAMMAD NASRULLAH</t>
  </si>
  <si>
    <t>MUHAMMAD SABIR CHISHTI</t>
  </si>
  <si>
    <t>QADIR BAKHSH CHISHTI</t>
  </si>
  <si>
    <t>MUHAMMAD SADAQAT</t>
  </si>
  <si>
    <t>KHURSHID ALI</t>
  </si>
  <si>
    <t>MUHAMMAD SAFDAR</t>
  </si>
  <si>
    <t>MUHAMMAD SALH-UL-DIN</t>
  </si>
  <si>
    <t>ABDUL HAMID</t>
  </si>
  <si>
    <t>MUHAMMAD SHAHID IQBAL</t>
  </si>
  <si>
    <t>MUHAMMAD SHAHZAD</t>
  </si>
  <si>
    <t>MUHAMMAD NAZIR</t>
  </si>
  <si>
    <t>MUHAMMAD EHSAN</t>
  </si>
  <si>
    <t>HAMID ALI</t>
  </si>
  <si>
    <t>MUHAMMAD SHERAZ</t>
  </si>
  <si>
    <t>MIR MUHAMMAD FAYYAZ</t>
  </si>
  <si>
    <t>MUHAMMAD SOHAIL SHAHZAD</t>
  </si>
  <si>
    <t>MUHAMMAD SHAFQAT ELAHI</t>
  </si>
  <si>
    <t>MUHAMMAD SULEMAN AKASH</t>
  </si>
  <si>
    <t>MUHAMMAD TAHIR LATIF</t>
  </si>
  <si>
    <t>MUHAMMAD LATIF</t>
  </si>
  <si>
    <t>MUHAMMAD TAHIR SIRAJ</t>
  </si>
  <si>
    <t>SIRAJ AHMAD BHATTI</t>
  </si>
  <si>
    <t>MUHAMMAD TARIQ INAYAT</t>
  </si>
  <si>
    <t>CH. INAYAT ALI ABID</t>
  </si>
  <si>
    <t>MUHAMMAD UMAR ISHAQ</t>
  </si>
  <si>
    <t>MUHAMMAD UMER NOMAN ZAFFAR</t>
  </si>
  <si>
    <t>MUHAMMAD ZAFFAR CHATHA</t>
  </si>
  <si>
    <t>MUHAMMAD USMAN ALI</t>
  </si>
  <si>
    <t>HAIDER ALI</t>
  </si>
  <si>
    <t>MUHAMMAD USMAN HAIDER</t>
  </si>
  <si>
    <t>CH.MUHAMMAD SARWAR</t>
  </si>
  <si>
    <t>MUHAMMAD WAQAS ANWAR</t>
  </si>
  <si>
    <t>MUHAMMAD ANWAR</t>
  </si>
  <si>
    <t>MUHAMMAD WASEEM KHAN BABAR</t>
  </si>
  <si>
    <t>MUHAMMAD RIAZ KHAN BABAR</t>
  </si>
  <si>
    <t>MUHAMMAD YOUSAF SAJAD</t>
  </si>
  <si>
    <t>MUHAMMAD YUNUS KHAN</t>
  </si>
  <si>
    <t>ROZDAR KHAN</t>
  </si>
  <si>
    <t>MUHAMMAD ZAFAR IQBAL</t>
  </si>
  <si>
    <t>MUHAMAMD BASHIR</t>
  </si>
  <si>
    <t>MUHAMMAD ZAFFAR</t>
  </si>
  <si>
    <t>BUNDOO KHAN</t>
  </si>
  <si>
    <t>MUHAMMAD ZAHID RAFIQUE</t>
  </si>
  <si>
    <t>MUHAMMAD RAFIQUE</t>
  </si>
  <si>
    <t>MUHAMMAD ZAHID SALEEM ANWAR</t>
  </si>
  <si>
    <t>CH. MUHAMMAD ANWAR</t>
  </si>
  <si>
    <t>MUHAMMAD ZAID RAFIQUE</t>
  </si>
  <si>
    <t>MUHAMMAD RAFIQUE BUTT</t>
  </si>
  <si>
    <t>MUHAMMAD ZAKA UL HASSAN</t>
  </si>
  <si>
    <t>MUHAMMAD MOHSIN</t>
  </si>
  <si>
    <t>MUHAMMAD ZEESHAN AKBAR</t>
  </si>
  <si>
    <t>AKBAR KHAN</t>
  </si>
  <si>
    <t>MUMTAZ HUSSAIN</t>
  </si>
  <si>
    <t>MAHRAM KHAN</t>
  </si>
  <si>
    <t>MUNAZZA RAANA</t>
  </si>
  <si>
    <t>ALTAF HUSSAIN</t>
  </si>
  <si>
    <t>MUNIR AKHTER</t>
  </si>
  <si>
    <t>MALIK MUSHTAQ AHMED</t>
  </si>
  <si>
    <t>MUNZZA AKHTAR</t>
  </si>
  <si>
    <t>TALIB HUSSAIN</t>
  </si>
  <si>
    <t>MUREED HUSSAIN</t>
  </si>
  <si>
    <t>FATEH SHER</t>
  </si>
  <si>
    <t>MUSARRAT-UN-NISA</t>
  </si>
  <si>
    <t>MOHAMMAD AJMAL KHAN</t>
  </si>
  <si>
    <t>MUHAMMAD ABDULLAH</t>
  </si>
  <si>
    <t>MUZAMMIL HUSSAIN QASIMI</t>
  </si>
  <si>
    <t>GHULAM JAFAR QASIMI</t>
  </si>
  <si>
    <t>NADEEM AHMED</t>
  </si>
  <si>
    <t>NAEEM IQBAL</t>
  </si>
  <si>
    <t>NAGHMA PARVEEN</t>
  </si>
  <si>
    <t>NAJAM UL HASSAN</t>
  </si>
  <si>
    <t>ZAFAR IQBAL</t>
  </si>
  <si>
    <t>NASEEM AKHTAR</t>
  </si>
  <si>
    <t>MUHAMMAD SADDIQ</t>
  </si>
  <si>
    <t>NASIR MEHMOOD</t>
  </si>
  <si>
    <t>FATEH MUHAMMAD ZAFAR</t>
  </si>
  <si>
    <t>NAVEED AHMAD</t>
  </si>
  <si>
    <t>HAFIZ NAWAB KHAN</t>
  </si>
  <si>
    <t>NAVEED ARSHAD</t>
  </si>
  <si>
    <t>MUHAMMAD ARSHAD</t>
  </si>
  <si>
    <t>NAVEED IQBAL</t>
  </si>
  <si>
    <t>OMER CHAUDHARY</t>
  </si>
  <si>
    <t>CH ALI AKBAR</t>
  </si>
  <si>
    <t>PERVAIZ AHMAD</t>
  </si>
  <si>
    <t>RIAZ AHMAD</t>
  </si>
  <si>
    <t>PERVAIZ AKHTAR</t>
  </si>
  <si>
    <t>ABDUL GHANI GOHAR</t>
  </si>
  <si>
    <t>QADIR YAR</t>
  </si>
  <si>
    <t>QAISAR MUSHTAQ</t>
  </si>
  <si>
    <t>CH. MUSHTAQ AHMED</t>
  </si>
  <si>
    <t>QAISER ABBAS SHAH</t>
  </si>
  <si>
    <t>SYED ALTAF HUSSAIN</t>
  </si>
  <si>
    <t>QAMAR HASHMAT</t>
  </si>
  <si>
    <t>COL (RETD) HASHMAT ALI</t>
  </si>
  <si>
    <t>QAMAR MUNIR QAMAR</t>
  </si>
  <si>
    <t>MUHAMMAD MUNIR</t>
  </si>
  <si>
    <t>RAFIQ QADIR</t>
  </si>
  <si>
    <t>RAJA AAMER AZIZ</t>
  </si>
  <si>
    <t>RAJA ABDUL AZIZ</t>
  </si>
  <si>
    <t>RAJA JAVED IQBAL</t>
  </si>
  <si>
    <t>SAKHI WALAYAT</t>
  </si>
  <si>
    <t>RAJA KHIZAR HAYAT</t>
  </si>
  <si>
    <t>RAJA GM QASIM</t>
  </si>
  <si>
    <t>RANA FAYYAZ AHMED</t>
  </si>
  <si>
    <t>MUHAMMAD INAYAT</t>
  </si>
  <si>
    <t>RANA GHAZANFAR ALI</t>
  </si>
  <si>
    <t>RANA MUHAMMAD ASHFAQ</t>
  </si>
  <si>
    <t>RANA MUHAMMAD ISHAQUE</t>
  </si>
  <si>
    <t>RANA MUHAMMAD SADIQ KHAN</t>
  </si>
  <si>
    <t>RANA GHULAM MUSTFA</t>
  </si>
  <si>
    <t>RANA MUHAMMAD SALEEM</t>
  </si>
  <si>
    <t>RANA SAJAWAL KHAN</t>
  </si>
  <si>
    <t>RANA TANVEER AHMAD</t>
  </si>
  <si>
    <t>RAO MUHAMMAD RAMZAN KANWAL</t>
  </si>
  <si>
    <t>RAO ABDUR RAZAQ</t>
  </si>
  <si>
    <t>RASHID MUNIR BHATTI</t>
  </si>
  <si>
    <t>MUNIR AHMED BHATTI</t>
  </si>
  <si>
    <t>REHMAN SHOUKAT BHATTI</t>
  </si>
  <si>
    <t>SHOUKAT ALI BHATTI</t>
  </si>
  <si>
    <t>MAHRAM ALI</t>
  </si>
  <si>
    <t>RIZWAN HUSSAIN AWAN</t>
  </si>
  <si>
    <t>MUHAMMAD HUSSAIN AWAN</t>
  </si>
  <si>
    <t>SABIHA SULTAN</t>
  </si>
  <si>
    <t>SULTAN AHMAD</t>
  </si>
  <si>
    <t>SAFDAR HAYAT</t>
  </si>
  <si>
    <t>SAFDAR HUSSAIN</t>
  </si>
  <si>
    <t>SAIM RAZA SHAH</t>
  </si>
  <si>
    <t>SYED MUSHTAQ HUSSAIN SHAH</t>
  </si>
  <si>
    <t>SAIMA RIAZ</t>
  </si>
  <si>
    <t>RIAZ UL HASSAN</t>
  </si>
  <si>
    <t>SAIMA WAHEED</t>
  </si>
  <si>
    <t>WAHEED AHMED</t>
  </si>
  <si>
    <t>SAJEEDA AKHTAR</t>
  </si>
  <si>
    <t>HAJI KHAN MUHAMMAD</t>
  </si>
  <si>
    <t>SAJID ALI</t>
  </si>
  <si>
    <t>MUHAMMAD YAR</t>
  </si>
  <si>
    <t>SAJID HUSSAIN</t>
  </si>
  <si>
    <t>GHULAM HUSSAIN</t>
  </si>
  <si>
    <t>SAJID JAVED</t>
  </si>
  <si>
    <t>SAJIDA BASHIR</t>
  </si>
  <si>
    <t>SAJJAD HUSSAIN TARAR</t>
  </si>
  <si>
    <t>ABDUL AZIZ TARAR</t>
  </si>
  <si>
    <t>SAKINA BIBI</t>
  </si>
  <si>
    <t>QURBAN ALI</t>
  </si>
  <si>
    <t>SALEEM AHMED GILL</t>
  </si>
  <si>
    <t>AHMED ALI</t>
  </si>
  <si>
    <t>SALEEM ALTAF</t>
  </si>
  <si>
    <t>MALIK ALTAF HUSSAIN KHADI</t>
  </si>
  <si>
    <t>SAQLAIN ZIA</t>
  </si>
  <si>
    <t>ZIA-UD-DIN</t>
  </si>
  <si>
    <t>SARFRAZ AHMAD</t>
  </si>
  <si>
    <t>GHULAM NABI</t>
  </si>
  <si>
    <t>SARWAT WASEEM</t>
  </si>
  <si>
    <t>MUHAMMAD WASEEM MALIK</t>
  </si>
  <si>
    <t>SATTAR KHAN</t>
  </si>
  <si>
    <t>AHMAD KHAN</t>
  </si>
  <si>
    <t>SHAFIQ-UR-REHMAN</t>
  </si>
  <si>
    <t>MUHAMMAD JAMIL</t>
  </si>
  <si>
    <t>SHAFQAT HAFEEZ</t>
  </si>
  <si>
    <t>GHULAM SAWAR</t>
  </si>
  <si>
    <t>SHAGUFTAH REHMAN TARIQ</t>
  </si>
  <si>
    <t>ABDUR REHMAN TARIQ</t>
  </si>
  <si>
    <t>SHAHBAZ KHAN</t>
  </si>
  <si>
    <t>SHAHID ALI</t>
  </si>
  <si>
    <t>RAO SAFDAR ALI</t>
  </si>
  <si>
    <t>SHAHID BASHIR</t>
  </si>
  <si>
    <t>SHAHID IMTIAZ</t>
  </si>
  <si>
    <t>CH IMTIAZ ALI</t>
  </si>
  <si>
    <t>SHAHID IQBAL</t>
  </si>
  <si>
    <t>ZAFAR ULLAH KHAN</t>
  </si>
  <si>
    <t>SHAHID JAMAL</t>
  </si>
  <si>
    <t>JAMAL DIN</t>
  </si>
  <si>
    <t>SHAHID MAHMOOD</t>
  </si>
  <si>
    <t>FAZAL DIN HABIBI</t>
  </si>
  <si>
    <t>SHAHID MUNIR</t>
  </si>
  <si>
    <t>SHAHID PARVEZ</t>
  </si>
  <si>
    <t>SHAMS-UL-HAQ</t>
  </si>
  <si>
    <t>SHAHID SADEEQUE</t>
  </si>
  <si>
    <t>MUHAMMAD SADEEQUE</t>
  </si>
  <si>
    <t>SHAHID ZAFAR</t>
  </si>
  <si>
    <t>MUZAFFAR HUSSAIN ZAFAR</t>
  </si>
  <si>
    <t>SHAHZAD AHMAD</t>
  </si>
  <si>
    <t>RAUF AHMAD</t>
  </si>
  <si>
    <t>SHAHZAD HUSSAIN</t>
  </si>
  <si>
    <t>MUHAMMAD ISMAIL</t>
  </si>
  <si>
    <t>SHAHZAD MUNAWAR</t>
  </si>
  <si>
    <t>MUHAMMAD MUNAWAR</t>
  </si>
  <si>
    <t>SHAHZAD UL MUNIR</t>
  </si>
  <si>
    <t>MUHAMMAD AJAIB SAEED</t>
  </si>
  <si>
    <t>SHAHZAD UL MUNIR IMRAN</t>
  </si>
  <si>
    <t>SHAHZADA AWAIS ZAFAR</t>
  </si>
  <si>
    <t>CH. ZAFAR HUSSAIN</t>
  </si>
  <si>
    <t>SHAMIM BASHIR AHMAD</t>
  </si>
  <si>
    <t>SHAUR AHMAD RAUF</t>
  </si>
  <si>
    <t>SHAZADI PERVEEN</t>
  </si>
  <si>
    <t>MAQBOOL AHMAD</t>
  </si>
  <si>
    <t>SHAZIA YOUSAF</t>
  </si>
  <si>
    <t>MUHAMMAD YOUSAF KHAN</t>
  </si>
  <si>
    <t>SHEHZADI SALMA</t>
  </si>
  <si>
    <t>MUHAMMAD NASEER CHUGHTAI</t>
  </si>
  <si>
    <t>SHEIKH AHMAD RAZA</t>
  </si>
  <si>
    <t>SHEIKH ZULFIQAR ALI</t>
  </si>
  <si>
    <t>SHERAZ AHMED</t>
  </si>
  <si>
    <t>FAZAL AHMED</t>
  </si>
  <si>
    <t>SOBIA ARSHAD</t>
  </si>
  <si>
    <t>SUMERA NAZ</t>
  </si>
  <si>
    <t>MALIK AHMED YAR</t>
  </si>
  <si>
    <t>SYED ALI HAMMAD NAQVI</t>
  </si>
  <si>
    <t>SYED M HUSSAIN RAZA NAQVI</t>
  </si>
  <si>
    <t>SYED AMJAD ALI</t>
  </si>
  <si>
    <t>SYED ATTA HUSSAIN</t>
  </si>
  <si>
    <t>SYED HASSAN RAZA</t>
  </si>
  <si>
    <t>SYED MOHSIN HAIDER</t>
  </si>
  <si>
    <t>SYED KARAMAT ALI SHAH</t>
  </si>
  <si>
    <t>SYED MEHER ALI SHAH</t>
  </si>
  <si>
    <t>SYED MEHMOOD AFZAL SHAH</t>
  </si>
  <si>
    <t>SYED ALI AFZAL SHAH</t>
  </si>
  <si>
    <t>SYED MUDASSAR GILANI</t>
  </si>
  <si>
    <t>AMJAD HUSSAIN GILANI</t>
  </si>
  <si>
    <t>SYED MUHAMMAD KAMRAN ARIF</t>
  </si>
  <si>
    <t>SYED MUHAMMAD ARIF</t>
  </si>
  <si>
    <t>SYED MUHAMMAD NAJMUL SAQIB</t>
  </si>
  <si>
    <t>SYED MUHAMMAD MUMTAZ</t>
  </si>
  <si>
    <t>SYED NAJAF HAYDER KAZMI</t>
  </si>
  <si>
    <t>SYED AMIR ALI KAZMI</t>
  </si>
  <si>
    <t>SYED SALMAN HAIDER</t>
  </si>
  <si>
    <t>SYED AKHTAR ALI SHAH</t>
  </si>
  <si>
    <t>TAHIR KAZIM</t>
  </si>
  <si>
    <t>KAZIM HUSSAIN SHAH</t>
  </si>
  <si>
    <t>TAHIR QAYYUM</t>
  </si>
  <si>
    <t>TANVEER KHAN</t>
  </si>
  <si>
    <t>ZAKIR HUSSAIN</t>
  </si>
  <si>
    <t>TANVIR AHMAD</t>
  </si>
  <si>
    <t>AHMAD HUSSAIN</t>
  </si>
  <si>
    <t>TARIQ ISMAIL</t>
  </si>
  <si>
    <t>TARIQ JAVAID CHOUDHRY</t>
  </si>
  <si>
    <t>TAYYAB NAWAZ SARGANA</t>
  </si>
  <si>
    <t>RAB NAWAZ KHAN</t>
  </si>
  <si>
    <t>TOHEED ASHRAF RAMAY</t>
  </si>
  <si>
    <t>MUHAMMAD ASHRAF RAMAY</t>
  </si>
  <si>
    <t>UMAR ANSER GHAZALLI</t>
  </si>
  <si>
    <t>ANSER GHAZALLI KHAWAJA</t>
  </si>
  <si>
    <t>UMM-UL-BANEEN</t>
  </si>
  <si>
    <t>USMAN ALI CHEEMA</t>
  </si>
  <si>
    <t>ASHFAQ AHMAD</t>
  </si>
  <si>
    <t>USMAN IQBAL</t>
  </si>
  <si>
    <t>USMAN SIKANDER</t>
  </si>
  <si>
    <t>CH. SULTAN SIKANDER</t>
  </si>
  <si>
    <t>WAHEED RAFIQUE</t>
  </si>
  <si>
    <t>MUHAMMAD RAFIQUE KHAN</t>
  </si>
  <si>
    <t>WAQAR-UL-HASSAN</t>
  </si>
  <si>
    <t>HASSAN AKHTAR</t>
  </si>
  <si>
    <t>WASIF SAEED</t>
  </si>
  <si>
    <t>SH SAEED AKHTAR</t>
  </si>
  <si>
    <t>WHAB ALAM</t>
  </si>
  <si>
    <t>MUHAMMAD ALAM</t>
  </si>
  <si>
    <t>ZAFAR ALI BAIG</t>
  </si>
  <si>
    <t>FAZAL DIN</t>
  </si>
  <si>
    <t>ZAHID BASHIR</t>
  </si>
  <si>
    <t>ZAHID IQBAL</t>
  </si>
  <si>
    <t>SANA ULLAH KHAN</t>
  </si>
  <si>
    <t>ZAHID MEHMOOD</t>
  </si>
  <si>
    <t>SHAMSHAIR ALI</t>
  </si>
  <si>
    <t>ZAHID SALEEM</t>
  </si>
  <si>
    <t>ZARTASHIA KIRAN</t>
  </si>
  <si>
    <t>MUKHTAR AHMED</t>
  </si>
  <si>
    <t>ZEESHAN AHMED</t>
  </si>
  <si>
    <t>ZEESHAN AZIZ</t>
  </si>
  <si>
    <t>ABDUL AZIZ MUGHAL</t>
  </si>
  <si>
    <t>ZESHAN AHMAD JAJJA</t>
  </si>
  <si>
    <t>IRSHAD AHMAD JAJJA</t>
  </si>
  <si>
    <t>ZIA UR REHMAN</t>
  </si>
  <si>
    <t>CHOUDHRY BASHIR AHMAD</t>
  </si>
  <si>
    <t>ZUBAIDA KHANUM</t>
  </si>
  <si>
    <t>ZUBAIR AHMAD</t>
  </si>
  <si>
    <t>ZULFIQAR AHMAD</t>
  </si>
  <si>
    <t>ZULFIQAR ALI WATTOO</t>
  </si>
  <si>
    <t>MUHAMMAD ABBAS KHAN</t>
  </si>
  <si>
    <t>ZULQARNAIN</t>
  </si>
  <si>
    <t>MUHAMMAD KHAN</t>
  </si>
  <si>
    <t>Sponsored by Jobz.pk &amp; Result.pk</t>
  </si>
  <si>
    <t>www.jobz.pk</t>
  </si>
  <si>
    <t>www.result.pk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</si>
</sst>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28"/>
      <color indexed="10"/>
      <name val="Calibri"/>
      <family val="2"/>
    </font>
    <font>
      <b/>
      <sz val="28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8"/>
      <color rgb="FFFF0000"/>
      <name val="Calibri"/>
      <family val="2"/>
    </font>
    <font>
      <b/>
      <sz val="2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15" fontId="0" fillId="0" borderId="10" xfId="0" applyNumberFormat="1" applyBorder="1" applyAlignment="1">
      <alignment/>
    </xf>
    <xf numFmtId="0" fontId="36" fillId="24" borderId="10" xfId="0" applyFont="1" applyFill="1" applyBorder="1" applyAlignment="1">
      <alignment horizontal="center"/>
    </xf>
    <xf numFmtId="0" fontId="38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4" xfId="0" applyFont="1" applyBorder="1" applyAlignment="1">
      <alignment horizontal="center" vertical="center"/>
    </xf>
    <xf numFmtId="0" fontId="39" fillId="0" borderId="0" xfId="0" applyFont="1" applyBorder="1" applyAlignment="1">
      <alignment horizontal="center" vertical="center"/>
    </xf>
    <xf numFmtId="0" fontId="39" fillId="0" borderId="15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/>
    </xf>
    <xf numFmtId="0" fontId="39" fillId="0" borderId="18" xfId="0" applyFont="1" applyBorder="1" applyAlignment="1">
      <alignment horizontal="center" vertical="center"/>
    </xf>
    <xf numFmtId="0" fontId="30" fillId="0" borderId="10" xfId="52" applyBorder="1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jobz.pk/" TargetMode="External" /><Relationship Id="rId2" Type="http://schemas.openxmlformats.org/officeDocument/2006/relationships/hyperlink" Target="http://www.result.pk/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4"/>
  <sheetViews>
    <sheetView tabSelected="1" zoomScalePageLayoutView="0" workbookViewId="0" topLeftCell="A1">
      <selection activeCell="C1" sqref="C1:E4"/>
    </sheetView>
  </sheetViews>
  <sheetFormatPr defaultColWidth="9.140625" defaultRowHeight="15"/>
  <cols>
    <col min="1" max="1" width="9.140625" style="1" customWidth="1"/>
    <col min="2" max="2" width="35.421875" style="1" bestFit="1" customWidth="1"/>
    <col min="3" max="3" width="12.00390625" style="2" customWidth="1"/>
    <col min="4" max="4" width="38.140625" style="1" bestFit="1" customWidth="1"/>
    <col min="5" max="5" width="31.7109375" style="1" bestFit="1" customWidth="1"/>
    <col min="6" max="6" width="14.140625" style="1" bestFit="1" customWidth="1"/>
    <col min="7" max="7" width="12.28125" style="1" bestFit="1" customWidth="1"/>
    <col min="8" max="8" width="20.57421875" style="1" bestFit="1" customWidth="1"/>
    <col min="9" max="9" width="132.140625" style="1" bestFit="1" customWidth="1"/>
    <col min="10" max="16384" width="9.140625" style="1" customWidth="1"/>
  </cols>
  <sheetData>
    <row r="1" spans="3:5" ht="15">
      <c r="C1" s="5" t="s">
        <v>702</v>
      </c>
      <c r="D1" s="6"/>
      <c r="E1" s="7"/>
    </row>
    <row r="2" spans="2:5" ht="15">
      <c r="B2" s="14" t="s">
        <v>703</v>
      </c>
      <c r="C2" s="8"/>
      <c r="D2" s="9"/>
      <c r="E2" s="10"/>
    </row>
    <row r="3" spans="2:5" ht="15">
      <c r="B3" s="14" t="s">
        <v>704</v>
      </c>
      <c r="C3" s="8"/>
      <c r="D3" s="9"/>
      <c r="E3" s="10"/>
    </row>
    <row r="4" spans="3:5" ht="15">
      <c r="C4" s="11"/>
      <c r="D4" s="12"/>
      <c r="E4" s="13"/>
    </row>
    <row r="5" spans="1:9" s="4" customFormat="1" ht="15">
      <c r="A5" s="4" t="s">
        <v>0</v>
      </c>
      <c r="B5" s="4" t="s">
        <v>1</v>
      </c>
      <c r="C5" s="4" t="s">
        <v>2</v>
      </c>
      <c r="D5" s="4" t="s">
        <v>3</v>
      </c>
      <c r="E5" s="4" t="s">
        <v>4</v>
      </c>
      <c r="F5" s="4" t="s">
        <v>5</v>
      </c>
      <c r="G5" s="4" t="s">
        <v>6</v>
      </c>
      <c r="H5" s="4" t="s">
        <v>7</v>
      </c>
      <c r="I5" s="4" t="s">
        <v>8</v>
      </c>
    </row>
    <row r="6" spans="1:9" ht="15">
      <c r="A6" s="1" t="s">
        <v>9</v>
      </c>
      <c r="B6" s="1" t="s">
        <v>10</v>
      </c>
      <c r="C6" s="2">
        <v>10001</v>
      </c>
      <c r="D6" s="1" t="s">
        <v>11</v>
      </c>
      <c r="E6" s="1" t="s">
        <v>12</v>
      </c>
      <c r="F6" s="1" t="str">
        <f>"3410125410497"</f>
        <v>3410125410497</v>
      </c>
      <c r="G6" s="3"/>
      <c r="I6" s="1" t="s">
        <v>13</v>
      </c>
    </row>
    <row r="7" spans="1:9" ht="15">
      <c r="A7" s="1" t="s">
        <v>9</v>
      </c>
      <c r="B7" s="1" t="s">
        <v>10</v>
      </c>
      <c r="C7" s="2">
        <v>10002</v>
      </c>
      <c r="D7" s="1" t="s">
        <v>14</v>
      </c>
      <c r="E7" s="1" t="s">
        <v>15</v>
      </c>
      <c r="F7" s="1" t="str">
        <f>"3610404944351"</f>
        <v>3610404944351</v>
      </c>
      <c r="G7" s="3"/>
      <c r="I7" s="1" t="s">
        <v>13</v>
      </c>
    </row>
    <row r="8" spans="1:9" ht="15">
      <c r="A8" s="1" t="s">
        <v>9</v>
      </c>
      <c r="B8" s="1" t="s">
        <v>10</v>
      </c>
      <c r="C8" s="2">
        <v>10003</v>
      </c>
      <c r="D8" s="1" t="s">
        <v>16</v>
      </c>
      <c r="E8" s="1" t="s">
        <v>17</v>
      </c>
      <c r="F8" s="1" t="str">
        <f>"3660363673507"</f>
        <v>3660363673507</v>
      </c>
      <c r="G8" s="3"/>
      <c r="I8" s="1" t="s">
        <v>13</v>
      </c>
    </row>
    <row r="9" spans="1:9" ht="15">
      <c r="A9" s="1" t="s">
        <v>9</v>
      </c>
      <c r="B9" s="1" t="s">
        <v>10</v>
      </c>
      <c r="C9" s="2">
        <v>10004</v>
      </c>
      <c r="D9" s="1" t="s">
        <v>18</v>
      </c>
      <c r="E9" s="1" t="s">
        <v>19</v>
      </c>
      <c r="F9" s="1" t="str">
        <f>"3530119450745"</f>
        <v>3530119450745</v>
      </c>
      <c r="G9" s="3"/>
      <c r="I9" s="1" t="s">
        <v>13</v>
      </c>
    </row>
    <row r="10" spans="1:9" ht="15">
      <c r="A10" s="1" t="s">
        <v>9</v>
      </c>
      <c r="B10" s="1" t="s">
        <v>10</v>
      </c>
      <c r="C10" s="2">
        <v>10005</v>
      </c>
      <c r="D10" s="1" t="s">
        <v>20</v>
      </c>
      <c r="E10" s="1" t="s">
        <v>21</v>
      </c>
      <c r="F10" s="1" t="str">
        <f>"3540445770335"</f>
        <v>3540445770335</v>
      </c>
      <c r="G10" s="3"/>
      <c r="I10" s="1" t="s">
        <v>13</v>
      </c>
    </row>
    <row r="11" spans="1:9" ht="15">
      <c r="A11" s="1" t="s">
        <v>9</v>
      </c>
      <c r="B11" s="1" t="s">
        <v>10</v>
      </c>
      <c r="C11" s="2">
        <v>10006</v>
      </c>
      <c r="D11" s="1" t="s">
        <v>22</v>
      </c>
      <c r="E11" s="1" t="s">
        <v>23</v>
      </c>
      <c r="F11" s="1" t="str">
        <f>"3460323272355"</f>
        <v>3460323272355</v>
      </c>
      <c r="G11" s="3"/>
      <c r="I11" s="1" t="s">
        <v>13</v>
      </c>
    </row>
    <row r="12" spans="1:9" ht="15">
      <c r="A12" s="1" t="s">
        <v>9</v>
      </c>
      <c r="B12" s="1" t="s">
        <v>10</v>
      </c>
      <c r="C12" s="2">
        <v>10007</v>
      </c>
      <c r="D12" s="1" t="s">
        <v>24</v>
      </c>
      <c r="E12" s="1" t="s">
        <v>25</v>
      </c>
      <c r="F12" s="1" t="str">
        <f>"3660110235447"</f>
        <v>3660110235447</v>
      </c>
      <c r="G12" s="3"/>
      <c r="I12" s="1" t="s">
        <v>13</v>
      </c>
    </row>
    <row r="13" spans="1:9" ht="15">
      <c r="A13" s="1" t="s">
        <v>9</v>
      </c>
      <c r="B13" s="1" t="s">
        <v>10</v>
      </c>
      <c r="C13" s="2">
        <v>10008</v>
      </c>
      <c r="D13" s="1" t="s">
        <v>26</v>
      </c>
      <c r="E13" s="1" t="s">
        <v>27</v>
      </c>
      <c r="F13" s="1" t="str">
        <f>"3660159737775"</f>
        <v>3660159737775</v>
      </c>
      <c r="G13" s="3"/>
      <c r="I13" s="1" t="s">
        <v>13</v>
      </c>
    </row>
    <row r="14" spans="1:9" ht="15">
      <c r="A14" s="1" t="s">
        <v>9</v>
      </c>
      <c r="B14" s="1" t="s">
        <v>10</v>
      </c>
      <c r="C14" s="2">
        <v>10009</v>
      </c>
      <c r="D14" s="1" t="s">
        <v>28</v>
      </c>
      <c r="E14" s="1" t="s">
        <v>29</v>
      </c>
      <c r="F14" s="1" t="str">
        <f>"3620105421651"</f>
        <v>3620105421651</v>
      </c>
      <c r="G14" s="3"/>
      <c r="I14" s="1" t="s">
        <v>13</v>
      </c>
    </row>
    <row r="15" spans="1:9" ht="15">
      <c r="A15" s="1" t="s">
        <v>9</v>
      </c>
      <c r="B15" s="1" t="s">
        <v>10</v>
      </c>
      <c r="C15" s="2">
        <v>10010</v>
      </c>
      <c r="D15" s="1" t="s">
        <v>30</v>
      </c>
      <c r="E15" s="1" t="s">
        <v>31</v>
      </c>
      <c r="F15" s="1" t="str">
        <f>"3310652765395"</f>
        <v>3310652765395</v>
      </c>
      <c r="G15" s="3"/>
      <c r="I15" s="1" t="s">
        <v>13</v>
      </c>
    </row>
    <row r="16" spans="1:9" ht="15">
      <c r="A16" s="1" t="s">
        <v>9</v>
      </c>
      <c r="B16" s="1" t="s">
        <v>10</v>
      </c>
      <c r="C16" s="2">
        <v>10011</v>
      </c>
      <c r="D16" s="1" t="s">
        <v>32</v>
      </c>
      <c r="E16" s="1" t="s">
        <v>33</v>
      </c>
      <c r="F16" s="1" t="str">
        <f>"3460108287423"</f>
        <v>3460108287423</v>
      </c>
      <c r="G16" s="3"/>
      <c r="I16" s="1" t="s">
        <v>13</v>
      </c>
    </row>
    <row r="17" spans="1:9" ht="15">
      <c r="A17" s="1" t="s">
        <v>9</v>
      </c>
      <c r="B17" s="1" t="s">
        <v>10</v>
      </c>
      <c r="C17" s="2">
        <v>10012</v>
      </c>
      <c r="D17" s="1" t="s">
        <v>32</v>
      </c>
      <c r="E17" s="1" t="s">
        <v>34</v>
      </c>
      <c r="F17" s="1" t="str">
        <f>"3410422033035"</f>
        <v>3410422033035</v>
      </c>
      <c r="G17" s="3"/>
      <c r="I17" s="1" t="s">
        <v>13</v>
      </c>
    </row>
    <row r="18" spans="1:9" ht="15">
      <c r="A18" s="1" t="s">
        <v>9</v>
      </c>
      <c r="B18" s="1" t="s">
        <v>10</v>
      </c>
      <c r="C18" s="2">
        <v>10013</v>
      </c>
      <c r="D18" s="1" t="s">
        <v>32</v>
      </c>
      <c r="E18" s="1" t="s">
        <v>35</v>
      </c>
      <c r="F18" s="1" t="str">
        <f>"3620259659207"</f>
        <v>3620259659207</v>
      </c>
      <c r="G18" s="3"/>
      <c r="I18" s="1" t="s">
        <v>13</v>
      </c>
    </row>
    <row r="19" spans="1:9" ht="15">
      <c r="A19" s="1" t="s">
        <v>9</v>
      </c>
      <c r="B19" s="1" t="s">
        <v>10</v>
      </c>
      <c r="C19" s="2">
        <v>10014</v>
      </c>
      <c r="D19" s="1" t="s">
        <v>36</v>
      </c>
      <c r="E19" s="1" t="s">
        <v>37</v>
      </c>
      <c r="F19" s="1" t="str">
        <f>"3630216574306"</f>
        <v>3630216574306</v>
      </c>
      <c r="G19" s="3"/>
      <c r="I19" s="1" t="s">
        <v>13</v>
      </c>
    </row>
    <row r="20" spans="1:9" ht="15">
      <c r="A20" s="1" t="s">
        <v>9</v>
      </c>
      <c r="B20" s="1" t="s">
        <v>10</v>
      </c>
      <c r="C20" s="2">
        <v>10015</v>
      </c>
      <c r="D20" s="1" t="s">
        <v>38</v>
      </c>
      <c r="E20" s="1" t="s">
        <v>39</v>
      </c>
      <c r="F20" s="1" t="str">
        <f>"3530120217981"</f>
        <v>3530120217981</v>
      </c>
      <c r="G20" s="3"/>
      <c r="I20" s="1" t="s">
        <v>13</v>
      </c>
    </row>
    <row r="21" spans="1:9" ht="15">
      <c r="A21" s="1" t="s">
        <v>9</v>
      </c>
      <c r="B21" s="1" t="s">
        <v>10</v>
      </c>
      <c r="C21" s="2">
        <v>10016</v>
      </c>
      <c r="D21" s="1" t="s">
        <v>40</v>
      </c>
      <c r="E21" s="1" t="s">
        <v>41</v>
      </c>
      <c r="F21" s="1" t="str">
        <f>"3410123962011"</f>
        <v>3410123962011</v>
      </c>
      <c r="G21" s="3"/>
      <c r="I21" s="1" t="s">
        <v>13</v>
      </c>
    </row>
    <row r="22" spans="1:9" ht="15">
      <c r="A22" s="1" t="s">
        <v>9</v>
      </c>
      <c r="B22" s="1" t="s">
        <v>10</v>
      </c>
      <c r="C22" s="2">
        <v>10017</v>
      </c>
      <c r="D22" s="1" t="s">
        <v>42</v>
      </c>
      <c r="E22" s="1" t="s">
        <v>43</v>
      </c>
      <c r="F22" s="1" t="str">
        <f>"3440106410171"</f>
        <v>3440106410171</v>
      </c>
      <c r="G22" s="3"/>
      <c r="I22" s="1" t="s">
        <v>13</v>
      </c>
    </row>
    <row r="23" spans="1:9" ht="15">
      <c r="A23" s="1" t="s">
        <v>9</v>
      </c>
      <c r="B23" s="1" t="s">
        <v>10</v>
      </c>
      <c r="C23" s="2">
        <v>10018</v>
      </c>
      <c r="D23" s="1" t="s">
        <v>44</v>
      </c>
      <c r="E23" s="1" t="s">
        <v>45</v>
      </c>
      <c r="F23" s="1" t="str">
        <f>"3110116372767"</f>
        <v>3110116372767</v>
      </c>
      <c r="G23" s="3"/>
      <c r="I23" s="1" t="s">
        <v>13</v>
      </c>
    </row>
    <row r="24" spans="1:9" ht="15">
      <c r="A24" s="1" t="s">
        <v>9</v>
      </c>
      <c r="B24" s="1" t="s">
        <v>10</v>
      </c>
      <c r="C24" s="2">
        <v>10019</v>
      </c>
      <c r="D24" s="1" t="s">
        <v>46</v>
      </c>
      <c r="E24" s="1" t="s">
        <v>47</v>
      </c>
      <c r="F24" s="1" t="str">
        <f>"3120213635836"</f>
        <v>3120213635836</v>
      </c>
      <c r="G24" s="3"/>
      <c r="I24" s="1" t="s">
        <v>13</v>
      </c>
    </row>
    <row r="25" spans="1:9" ht="15">
      <c r="A25" s="1" t="s">
        <v>9</v>
      </c>
      <c r="B25" s="1" t="s">
        <v>10</v>
      </c>
      <c r="C25" s="2">
        <v>10020</v>
      </c>
      <c r="D25" s="1" t="s">
        <v>48</v>
      </c>
      <c r="E25" s="1" t="s">
        <v>49</v>
      </c>
      <c r="F25" s="1" t="str">
        <f>"6110117386134"</f>
        <v>6110117386134</v>
      </c>
      <c r="G25" s="3"/>
      <c r="I25" s="1" t="s">
        <v>13</v>
      </c>
    </row>
    <row r="26" spans="1:9" ht="15">
      <c r="A26" s="1" t="s">
        <v>9</v>
      </c>
      <c r="B26" s="1" t="s">
        <v>10</v>
      </c>
      <c r="C26" s="2">
        <v>10021</v>
      </c>
      <c r="D26" s="1" t="s">
        <v>50</v>
      </c>
      <c r="E26" s="1" t="s">
        <v>51</v>
      </c>
      <c r="F26" s="1" t="str">
        <f>"3630216724569"</f>
        <v>3630216724569</v>
      </c>
      <c r="G26" s="3"/>
      <c r="I26" s="1" t="s">
        <v>13</v>
      </c>
    </row>
    <row r="27" spans="1:9" ht="15">
      <c r="A27" s="1" t="s">
        <v>9</v>
      </c>
      <c r="B27" s="1" t="s">
        <v>10</v>
      </c>
      <c r="C27" s="2">
        <v>10022</v>
      </c>
      <c r="D27" s="1" t="s">
        <v>52</v>
      </c>
      <c r="E27" s="1" t="s">
        <v>53</v>
      </c>
      <c r="F27" s="1" t="str">
        <f>"3840409781771"</f>
        <v>3840409781771</v>
      </c>
      <c r="G27" s="3"/>
      <c r="I27" s="1" t="s">
        <v>13</v>
      </c>
    </row>
    <row r="28" spans="1:9" ht="15">
      <c r="A28" s="1" t="s">
        <v>9</v>
      </c>
      <c r="B28" s="1" t="s">
        <v>10</v>
      </c>
      <c r="C28" s="2">
        <v>10023</v>
      </c>
      <c r="D28" s="1" t="s">
        <v>54</v>
      </c>
      <c r="E28" s="1" t="s">
        <v>55</v>
      </c>
      <c r="F28" s="1" t="str">
        <f>"3510125162057"</f>
        <v>3510125162057</v>
      </c>
      <c r="G28" s="3"/>
      <c r="I28" s="1" t="s">
        <v>13</v>
      </c>
    </row>
    <row r="29" spans="1:9" ht="15">
      <c r="A29" s="1" t="s">
        <v>9</v>
      </c>
      <c r="B29" s="1" t="s">
        <v>10</v>
      </c>
      <c r="C29" s="2">
        <v>10024</v>
      </c>
      <c r="D29" s="1" t="s">
        <v>56</v>
      </c>
      <c r="E29" s="1" t="s">
        <v>57</v>
      </c>
      <c r="F29" s="1" t="str">
        <f>"3130229725855"</f>
        <v>3130229725855</v>
      </c>
      <c r="G29" s="3"/>
      <c r="I29" s="1" t="s">
        <v>13</v>
      </c>
    </row>
    <row r="30" spans="1:9" ht="15">
      <c r="A30" s="1" t="s">
        <v>9</v>
      </c>
      <c r="B30" s="1" t="s">
        <v>10</v>
      </c>
      <c r="C30" s="2">
        <v>10025</v>
      </c>
      <c r="D30" s="1" t="s">
        <v>58</v>
      </c>
      <c r="E30" s="1" t="s">
        <v>53</v>
      </c>
      <c r="F30" s="1" t="str">
        <f>"3840358305139"</f>
        <v>3840358305139</v>
      </c>
      <c r="G30" s="3"/>
      <c r="I30" s="1" t="s">
        <v>13</v>
      </c>
    </row>
    <row r="31" spans="1:9" ht="15">
      <c r="A31" s="1" t="s">
        <v>9</v>
      </c>
      <c r="B31" s="1" t="s">
        <v>10</v>
      </c>
      <c r="C31" s="2">
        <v>10026</v>
      </c>
      <c r="D31" s="1" t="s">
        <v>59</v>
      </c>
      <c r="E31" s="1" t="s">
        <v>60</v>
      </c>
      <c r="F31" s="1" t="str">
        <f>"3320214144241"</f>
        <v>3320214144241</v>
      </c>
      <c r="G31" s="3"/>
      <c r="I31" s="1" t="s">
        <v>13</v>
      </c>
    </row>
    <row r="32" spans="1:9" ht="15">
      <c r="A32" s="1" t="s">
        <v>9</v>
      </c>
      <c r="B32" s="1" t="s">
        <v>10</v>
      </c>
      <c r="C32" s="2">
        <v>10027</v>
      </c>
      <c r="D32" s="1" t="s">
        <v>61</v>
      </c>
      <c r="E32" s="1" t="s">
        <v>62</v>
      </c>
      <c r="F32" s="1" t="str">
        <f>"3110263690401"</f>
        <v>3110263690401</v>
      </c>
      <c r="G32" s="3"/>
      <c r="I32" s="1" t="s">
        <v>13</v>
      </c>
    </row>
    <row r="33" spans="1:9" ht="15">
      <c r="A33" s="1" t="s">
        <v>9</v>
      </c>
      <c r="B33" s="1" t="s">
        <v>10</v>
      </c>
      <c r="C33" s="2">
        <v>10028</v>
      </c>
      <c r="D33" s="1" t="s">
        <v>63</v>
      </c>
      <c r="E33" s="1" t="s">
        <v>64</v>
      </c>
      <c r="F33" s="1" t="str">
        <f>"3840199675321"</f>
        <v>3840199675321</v>
      </c>
      <c r="G33" s="3"/>
      <c r="I33" s="1" t="s">
        <v>13</v>
      </c>
    </row>
    <row r="34" spans="1:9" ht="15">
      <c r="A34" s="1" t="s">
        <v>9</v>
      </c>
      <c r="B34" s="1" t="s">
        <v>10</v>
      </c>
      <c r="C34" s="2">
        <v>10029</v>
      </c>
      <c r="D34" s="1" t="s">
        <v>65</v>
      </c>
      <c r="E34" s="1" t="s">
        <v>21</v>
      </c>
      <c r="F34" s="1" t="str">
        <f>"3610218787831"</f>
        <v>3610218787831</v>
      </c>
      <c r="G34" s="3"/>
      <c r="I34" s="1" t="s">
        <v>13</v>
      </c>
    </row>
    <row r="35" spans="1:9" ht="15">
      <c r="A35" s="1" t="s">
        <v>9</v>
      </c>
      <c r="B35" s="1" t="s">
        <v>10</v>
      </c>
      <c r="C35" s="2">
        <v>10030</v>
      </c>
      <c r="D35" s="1" t="s">
        <v>66</v>
      </c>
      <c r="E35" s="1" t="s">
        <v>67</v>
      </c>
      <c r="F35" s="1" t="str">
        <f>"3540115621623"</f>
        <v>3540115621623</v>
      </c>
      <c r="G35" s="3"/>
      <c r="I35" s="1" t="s">
        <v>13</v>
      </c>
    </row>
    <row r="36" spans="1:9" ht="15">
      <c r="A36" s="1" t="s">
        <v>9</v>
      </c>
      <c r="B36" s="1" t="s">
        <v>10</v>
      </c>
      <c r="C36" s="2">
        <v>10031</v>
      </c>
      <c r="D36" s="1" t="s">
        <v>68</v>
      </c>
      <c r="E36" s="1" t="s">
        <v>69</v>
      </c>
      <c r="F36" s="1" t="str">
        <f>"3740628328922"</f>
        <v>3740628328922</v>
      </c>
      <c r="G36" s="3"/>
      <c r="I36" s="1" t="s">
        <v>13</v>
      </c>
    </row>
    <row r="37" spans="1:9" ht="15">
      <c r="A37" s="1" t="s">
        <v>9</v>
      </c>
      <c r="B37" s="1" t="s">
        <v>10</v>
      </c>
      <c r="C37" s="2">
        <v>10032</v>
      </c>
      <c r="D37" s="1" t="s">
        <v>70</v>
      </c>
      <c r="E37" s="1" t="s">
        <v>71</v>
      </c>
      <c r="F37" s="1" t="str">
        <f>"1000000000034"</f>
        <v>1000000000034</v>
      </c>
      <c r="G37" s="3"/>
      <c r="I37" s="1" t="s">
        <v>13</v>
      </c>
    </row>
    <row r="38" spans="1:9" ht="15">
      <c r="A38" s="1" t="s">
        <v>9</v>
      </c>
      <c r="B38" s="1" t="s">
        <v>10</v>
      </c>
      <c r="C38" s="2">
        <v>10033</v>
      </c>
      <c r="D38" s="1" t="s">
        <v>72</v>
      </c>
      <c r="E38" s="1" t="s">
        <v>73</v>
      </c>
      <c r="F38" s="1" t="str">
        <f>"3520290320508"</f>
        <v>3520290320508</v>
      </c>
      <c r="G38" s="3"/>
      <c r="I38" s="1" t="s">
        <v>13</v>
      </c>
    </row>
    <row r="39" spans="1:9" ht="15">
      <c r="A39" s="1" t="s">
        <v>9</v>
      </c>
      <c r="B39" s="1" t="s">
        <v>10</v>
      </c>
      <c r="C39" s="2">
        <v>10034</v>
      </c>
      <c r="D39" s="1" t="s">
        <v>74</v>
      </c>
      <c r="E39" s="1" t="s">
        <v>75</v>
      </c>
      <c r="F39" s="1" t="str">
        <f>"3810106134663"</f>
        <v>3810106134663</v>
      </c>
      <c r="G39" s="3"/>
      <c r="I39" s="1" t="s">
        <v>13</v>
      </c>
    </row>
    <row r="40" spans="1:9" ht="15">
      <c r="A40" s="1" t="s">
        <v>9</v>
      </c>
      <c r="B40" s="1" t="s">
        <v>10</v>
      </c>
      <c r="C40" s="2">
        <v>10035</v>
      </c>
      <c r="D40" s="1" t="s">
        <v>76</v>
      </c>
      <c r="E40" s="1" t="s">
        <v>77</v>
      </c>
      <c r="F40" s="1" t="str">
        <f>"3460350090499"</f>
        <v>3460350090499</v>
      </c>
      <c r="G40" s="3"/>
      <c r="I40" s="1" t="s">
        <v>13</v>
      </c>
    </row>
    <row r="41" spans="1:9" ht="15">
      <c r="A41" s="1" t="s">
        <v>9</v>
      </c>
      <c r="B41" s="1" t="s">
        <v>10</v>
      </c>
      <c r="C41" s="2">
        <v>10036</v>
      </c>
      <c r="D41" s="1" t="s">
        <v>78</v>
      </c>
      <c r="E41" s="1" t="s">
        <v>79</v>
      </c>
      <c r="F41" s="1" t="str">
        <f>"3520225376568"</f>
        <v>3520225376568</v>
      </c>
      <c r="G41" s="3"/>
      <c r="I41" s="1" t="s">
        <v>13</v>
      </c>
    </row>
    <row r="42" spans="1:9" ht="15">
      <c r="A42" s="1" t="s">
        <v>9</v>
      </c>
      <c r="B42" s="1" t="s">
        <v>10</v>
      </c>
      <c r="C42" s="2">
        <v>10037</v>
      </c>
      <c r="D42" s="1" t="s">
        <v>80</v>
      </c>
      <c r="E42" s="1" t="s">
        <v>81</v>
      </c>
      <c r="F42" s="1" t="str">
        <f>"3630277739889"</f>
        <v>3630277739889</v>
      </c>
      <c r="G42" s="3"/>
      <c r="I42" s="1" t="s">
        <v>13</v>
      </c>
    </row>
    <row r="43" spans="1:9" ht="15">
      <c r="A43" s="1" t="s">
        <v>9</v>
      </c>
      <c r="B43" s="1" t="s">
        <v>10</v>
      </c>
      <c r="C43" s="2">
        <v>10038</v>
      </c>
      <c r="D43" s="1" t="s">
        <v>82</v>
      </c>
      <c r="E43" s="1" t="s">
        <v>83</v>
      </c>
      <c r="F43" s="1" t="str">
        <f>"3440259512897"</f>
        <v>3440259512897</v>
      </c>
      <c r="G43" s="3"/>
      <c r="I43" s="1" t="s">
        <v>13</v>
      </c>
    </row>
    <row r="44" spans="1:9" ht="15">
      <c r="A44" s="1" t="s">
        <v>9</v>
      </c>
      <c r="B44" s="1" t="s">
        <v>10</v>
      </c>
      <c r="C44" s="2">
        <v>10039</v>
      </c>
      <c r="D44" s="1" t="s">
        <v>84</v>
      </c>
      <c r="E44" s="1" t="s">
        <v>85</v>
      </c>
      <c r="F44" s="1" t="str">
        <f>"3630255856685"</f>
        <v>3630255856685</v>
      </c>
      <c r="G44" s="3"/>
      <c r="I44" s="1" t="s">
        <v>13</v>
      </c>
    </row>
    <row r="45" spans="1:9" ht="15">
      <c r="A45" s="1" t="s">
        <v>9</v>
      </c>
      <c r="B45" s="1" t="s">
        <v>10</v>
      </c>
      <c r="C45" s="2">
        <v>10040</v>
      </c>
      <c r="D45" s="1" t="s">
        <v>86</v>
      </c>
      <c r="E45" s="1" t="s">
        <v>87</v>
      </c>
      <c r="F45" s="1" t="str">
        <f>"3410134677172"</f>
        <v>3410134677172</v>
      </c>
      <c r="G45" s="3"/>
      <c r="I45" s="1" t="s">
        <v>13</v>
      </c>
    </row>
    <row r="46" spans="1:9" ht="15">
      <c r="A46" s="1" t="s">
        <v>9</v>
      </c>
      <c r="B46" s="1" t="s">
        <v>10</v>
      </c>
      <c r="C46" s="2">
        <v>10041</v>
      </c>
      <c r="D46" s="1" t="s">
        <v>88</v>
      </c>
      <c r="E46" s="1" t="s">
        <v>89</v>
      </c>
      <c r="F46" s="1" t="str">
        <f>"3820120585353"</f>
        <v>3820120585353</v>
      </c>
      <c r="G46" s="3"/>
      <c r="I46" s="1" t="s">
        <v>13</v>
      </c>
    </row>
    <row r="47" spans="1:9" ht="15">
      <c r="A47" s="1" t="s">
        <v>9</v>
      </c>
      <c r="B47" s="1" t="s">
        <v>10</v>
      </c>
      <c r="C47" s="2">
        <v>10042</v>
      </c>
      <c r="D47" s="1" t="s">
        <v>90</v>
      </c>
      <c r="E47" s="1" t="s">
        <v>91</v>
      </c>
      <c r="F47" s="1" t="str">
        <f>"3640203598965"</f>
        <v>3640203598965</v>
      </c>
      <c r="G47" s="3"/>
      <c r="I47" s="1" t="s">
        <v>13</v>
      </c>
    </row>
    <row r="48" spans="1:9" ht="15">
      <c r="A48" s="1" t="s">
        <v>9</v>
      </c>
      <c r="B48" s="1" t="s">
        <v>10</v>
      </c>
      <c r="C48" s="2">
        <v>10043</v>
      </c>
      <c r="D48" s="1" t="s">
        <v>92</v>
      </c>
      <c r="E48" s="1" t="s">
        <v>93</v>
      </c>
      <c r="F48" s="1" t="str">
        <f>"3520221876189"</f>
        <v>3520221876189</v>
      </c>
      <c r="G48" s="3"/>
      <c r="I48" s="1" t="s">
        <v>13</v>
      </c>
    </row>
    <row r="49" spans="1:9" ht="15">
      <c r="A49" s="1" t="s">
        <v>9</v>
      </c>
      <c r="B49" s="1" t="s">
        <v>10</v>
      </c>
      <c r="C49" s="2">
        <v>10044</v>
      </c>
      <c r="D49" s="1" t="s">
        <v>94</v>
      </c>
      <c r="E49" s="1" t="s">
        <v>95</v>
      </c>
      <c r="F49" s="1" t="str">
        <f>"3420104163777"</f>
        <v>3420104163777</v>
      </c>
      <c r="G49" s="3"/>
      <c r="I49" s="1" t="s">
        <v>13</v>
      </c>
    </row>
    <row r="50" spans="1:9" ht="15">
      <c r="A50" s="1" t="s">
        <v>9</v>
      </c>
      <c r="B50" s="1" t="s">
        <v>10</v>
      </c>
      <c r="C50" s="2">
        <v>10045</v>
      </c>
      <c r="D50" s="1" t="s">
        <v>96</v>
      </c>
      <c r="E50" s="1" t="s">
        <v>97</v>
      </c>
      <c r="F50" s="1" t="str">
        <f>"3820236287611"</f>
        <v>3820236287611</v>
      </c>
      <c r="G50" s="3"/>
      <c r="I50" s="1" t="s">
        <v>13</v>
      </c>
    </row>
    <row r="51" spans="1:9" ht="15">
      <c r="A51" s="1" t="s">
        <v>9</v>
      </c>
      <c r="B51" s="1" t="s">
        <v>10</v>
      </c>
      <c r="C51" s="2">
        <v>10046</v>
      </c>
      <c r="D51" s="1" t="s">
        <v>98</v>
      </c>
      <c r="E51" s="1" t="s">
        <v>99</v>
      </c>
      <c r="F51" s="1" t="str">
        <f>"3510313318537"</f>
        <v>3510313318537</v>
      </c>
      <c r="G51" s="3"/>
      <c r="I51" s="1" t="s">
        <v>13</v>
      </c>
    </row>
    <row r="52" spans="1:9" ht="15">
      <c r="A52" s="1" t="s">
        <v>9</v>
      </c>
      <c r="B52" s="1" t="s">
        <v>10</v>
      </c>
      <c r="C52" s="2">
        <v>10047</v>
      </c>
      <c r="D52" s="1" t="s">
        <v>100</v>
      </c>
      <c r="E52" s="1" t="s">
        <v>101</v>
      </c>
      <c r="F52" s="1" t="str">
        <f>"3310503291685"</f>
        <v>3310503291685</v>
      </c>
      <c r="G52" s="3"/>
      <c r="I52" s="1" t="s">
        <v>13</v>
      </c>
    </row>
    <row r="53" spans="1:9" ht="15">
      <c r="A53" s="1" t="s">
        <v>9</v>
      </c>
      <c r="B53" s="1" t="s">
        <v>10</v>
      </c>
      <c r="C53" s="2">
        <v>10048</v>
      </c>
      <c r="D53" s="1" t="s">
        <v>102</v>
      </c>
      <c r="E53" s="1" t="s">
        <v>103</v>
      </c>
      <c r="F53" s="1" t="str">
        <f>"3320116591351"</f>
        <v>3320116591351</v>
      </c>
      <c r="G53" s="3"/>
      <c r="I53" s="1" t="s">
        <v>13</v>
      </c>
    </row>
    <row r="54" spans="1:9" ht="15">
      <c r="A54" s="1" t="s">
        <v>9</v>
      </c>
      <c r="B54" s="1" t="s">
        <v>10</v>
      </c>
      <c r="C54" s="2">
        <v>10049</v>
      </c>
      <c r="D54" s="1" t="s">
        <v>104</v>
      </c>
      <c r="E54" s="1" t="s">
        <v>105</v>
      </c>
      <c r="F54" s="1" t="str">
        <f>"3840321042475"</f>
        <v>3840321042475</v>
      </c>
      <c r="G54" s="3"/>
      <c r="I54" s="1" t="s">
        <v>13</v>
      </c>
    </row>
    <row r="55" spans="1:9" ht="15">
      <c r="A55" s="1" t="s">
        <v>9</v>
      </c>
      <c r="B55" s="1" t="s">
        <v>10</v>
      </c>
      <c r="C55" s="2">
        <v>10050</v>
      </c>
      <c r="D55" s="1" t="s">
        <v>106</v>
      </c>
      <c r="E55" s="1" t="s">
        <v>107</v>
      </c>
      <c r="F55" s="1" t="str">
        <f>"3610219200987"</f>
        <v>3610219200987</v>
      </c>
      <c r="G55" s="3"/>
      <c r="I55" s="1" t="s">
        <v>13</v>
      </c>
    </row>
    <row r="56" spans="1:9" ht="15">
      <c r="A56" s="1" t="s">
        <v>9</v>
      </c>
      <c r="B56" s="1" t="s">
        <v>10</v>
      </c>
      <c r="C56" s="2">
        <v>10051</v>
      </c>
      <c r="D56" s="1" t="s">
        <v>108</v>
      </c>
      <c r="E56" s="1" t="s">
        <v>109</v>
      </c>
      <c r="F56" s="1" t="str">
        <f>"3320212127537"</f>
        <v>3320212127537</v>
      </c>
      <c r="G56" s="3"/>
      <c r="I56" s="1" t="s">
        <v>13</v>
      </c>
    </row>
    <row r="57" spans="1:9" ht="15">
      <c r="A57" s="1" t="s">
        <v>9</v>
      </c>
      <c r="B57" s="1" t="s">
        <v>10</v>
      </c>
      <c r="C57" s="2">
        <v>10052</v>
      </c>
      <c r="D57" s="1" t="s">
        <v>110</v>
      </c>
      <c r="E57" s="1" t="s">
        <v>111</v>
      </c>
      <c r="F57" s="1" t="str">
        <f>"3520222332410"</f>
        <v>3520222332410</v>
      </c>
      <c r="G57" s="3"/>
      <c r="I57" s="1" t="s">
        <v>13</v>
      </c>
    </row>
    <row r="58" spans="1:9" ht="15">
      <c r="A58" s="1" t="s">
        <v>9</v>
      </c>
      <c r="B58" s="1" t="s">
        <v>10</v>
      </c>
      <c r="C58" s="2">
        <v>10053</v>
      </c>
      <c r="D58" s="1" t="s">
        <v>112</v>
      </c>
      <c r="E58" s="1" t="s">
        <v>113</v>
      </c>
      <c r="F58" s="1" t="str">
        <f>"3630213904148"</f>
        <v>3630213904148</v>
      </c>
      <c r="G58" s="3"/>
      <c r="I58" s="1" t="s">
        <v>13</v>
      </c>
    </row>
    <row r="59" spans="1:9" ht="15">
      <c r="A59" s="1" t="s">
        <v>9</v>
      </c>
      <c r="B59" s="1" t="s">
        <v>10</v>
      </c>
      <c r="C59" s="2">
        <v>10054</v>
      </c>
      <c r="D59" s="1" t="s">
        <v>114</v>
      </c>
      <c r="E59" s="1" t="s">
        <v>115</v>
      </c>
      <c r="F59" s="1" t="str">
        <f>"3430285668499"</f>
        <v>3430285668499</v>
      </c>
      <c r="G59" s="3"/>
      <c r="I59" s="1" t="s">
        <v>13</v>
      </c>
    </row>
    <row r="60" spans="1:9" ht="15">
      <c r="A60" s="1" t="s">
        <v>9</v>
      </c>
      <c r="B60" s="1" t="s">
        <v>10</v>
      </c>
      <c r="C60" s="2">
        <v>10055</v>
      </c>
      <c r="D60" s="1" t="s">
        <v>116</v>
      </c>
      <c r="E60" s="1" t="s">
        <v>117</v>
      </c>
      <c r="F60" s="1" t="str">
        <f>"3330392361259"</f>
        <v>3330392361259</v>
      </c>
      <c r="G60" s="3"/>
      <c r="I60" s="1" t="s">
        <v>13</v>
      </c>
    </row>
    <row r="61" spans="1:9" ht="15">
      <c r="A61" s="1" t="s">
        <v>9</v>
      </c>
      <c r="B61" s="1" t="s">
        <v>10</v>
      </c>
      <c r="C61" s="2">
        <v>10056</v>
      </c>
      <c r="D61" s="1" t="s">
        <v>118</v>
      </c>
      <c r="E61" s="1" t="s">
        <v>119</v>
      </c>
      <c r="F61" s="1" t="str">
        <f>"3420105717391"</f>
        <v>3420105717391</v>
      </c>
      <c r="G61" s="3"/>
      <c r="I61" s="1" t="s">
        <v>13</v>
      </c>
    </row>
    <row r="62" spans="1:9" ht="15">
      <c r="A62" s="1" t="s">
        <v>9</v>
      </c>
      <c r="B62" s="1" t="s">
        <v>10</v>
      </c>
      <c r="C62" s="2">
        <v>10057</v>
      </c>
      <c r="D62" s="1" t="s">
        <v>120</v>
      </c>
      <c r="E62" s="1" t="s">
        <v>121</v>
      </c>
      <c r="F62" s="1" t="str">
        <f>"3440216124933"</f>
        <v>3440216124933</v>
      </c>
      <c r="G62" s="3"/>
      <c r="I62" s="1" t="s">
        <v>13</v>
      </c>
    </row>
    <row r="63" spans="1:9" ht="15">
      <c r="A63" s="1" t="s">
        <v>9</v>
      </c>
      <c r="B63" s="1" t="s">
        <v>10</v>
      </c>
      <c r="C63" s="2">
        <v>10058</v>
      </c>
      <c r="D63" s="1" t="s">
        <v>122</v>
      </c>
      <c r="E63" s="1" t="s">
        <v>123</v>
      </c>
      <c r="F63" s="1" t="str">
        <f>"3610404039967"</f>
        <v>3610404039967</v>
      </c>
      <c r="G63" s="3"/>
      <c r="I63" s="1" t="s">
        <v>13</v>
      </c>
    </row>
    <row r="64" spans="1:9" ht="15">
      <c r="A64" s="1" t="s">
        <v>9</v>
      </c>
      <c r="B64" s="1" t="s">
        <v>10</v>
      </c>
      <c r="C64" s="2">
        <v>10059</v>
      </c>
      <c r="D64" s="1" t="s">
        <v>124</v>
      </c>
      <c r="E64" s="1" t="s">
        <v>125</v>
      </c>
      <c r="F64" s="1" t="str">
        <f>"3710172905217"</f>
        <v>3710172905217</v>
      </c>
      <c r="G64" s="3"/>
      <c r="I64" s="1" t="s">
        <v>13</v>
      </c>
    </row>
    <row r="65" spans="1:9" ht="15">
      <c r="A65" s="1" t="s">
        <v>9</v>
      </c>
      <c r="B65" s="1" t="s">
        <v>10</v>
      </c>
      <c r="C65" s="2">
        <v>10060</v>
      </c>
      <c r="D65" s="1" t="s">
        <v>126</v>
      </c>
      <c r="E65" s="1" t="s">
        <v>127</v>
      </c>
      <c r="F65" s="1" t="str">
        <f>"3520226209216"</f>
        <v>3520226209216</v>
      </c>
      <c r="G65" s="3"/>
      <c r="I65" s="1" t="s">
        <v>13</v>
      </c>
    </row>
    <row r="66" spans="1:9" ht="15">
      <c r="A66" s="1" t="s">
        <v>9</v>
      </c>
      <c r="B66" s="1" t="s">
        <v>10</v>
      </c>
      <c r="C66" s="2">
        <v>10061</v>
      </c>
      <c r="D66" s="1" t="s">
        <v>128</v>
      </c>
      <c r="E66" s="1" t="s">
        <v>129</v>
      </c>
      <c r="F66" s="1" t="str">
        <f>"3530119700307"</f>
        <v>3530119700307</v>
      </c>
      <c r="G66" s="3"/>
      <c r="I66" s="1" t="s">
        <v>13</v>
      </c>
    </row>
    <row r="67" spans="1:9" ht="15">
      <c r="A67" s="1" t="s">
        <v>9</v>
      </c>
      <c r="B67" s="1" t="s">
        <v>10</v>
      </c>
      <c r="C67" s="2">
        <v>10062</v>
      </c>
      <c r="D67" s="1" t="s">
        <v>130</v>
      </c>
      <c r="E67" s="1" t="s">
        <v>131</v>
      </c>
      <c r="F67" s="1" t="str">
        <f>"3830309656375"</f>
        <v>3830309656375</v>
      </c>
      <c r="G67" s="3"/>
      <c r="I67" s="1" t="s">
        <v>13</v>
      </c>
    </row>
    <row r="68" spans="1:9" ht="15">
      <c r="A68" s="1" t="s">
        <v>9</v>
      </c>
      <c r="B68" s="1" t="s">
        <v>10</v>
      </c>
      <c r="C68" s="2">
        <v>10063</v>
      </c>
      <c r="D68" s="1" t="s">
        <v>132</v>
      </c>
      <c r="E68" s="1" t="s">
        <v>133</v>
      </c>
      <c r="F68" s="1" t="str">
        <f>"3730211665549"</f>
        <v>3730211665549</v>
      </c>
      <c r="G68" s="3"/>
      <c r="I68" s="1" t="s">
        <v>13</v>
      </c>
    </row>
    <row r="69" spans="1:9" ht="15">
      <c r="A69" s="1" t="s">
        <v>9</v>
      </c>
      <c r="B69" s="1" t="s">
        <v>10</v>
      </c>
      <c r="C69" s="2">
        <v>10064</v>
      </c>
      <c r="D69" s="1" t="s">
        <v>134</v>
      </c>
      <c r="E69" s="1" t="s">
        <v>135</v>
      </c>
      <c r="F69" s="1" t="str">
        <f>"3320115643963"</f>
        <v>3320115643963</v>
      </c>
      <c r="G69" s="3"/>
      <c r="I69" s="1" t="s">
        <v>13</v>
      </c>
    </row>
    <row r="70" spans="1:9" ht="15">
      <c r="A70" s="1" t="s">
        <v>9</v>
      </c>
      <c r="B70" s="1" t="s">
        <v>10</v>
      </c>
      <c r="C70" s="2">
        <v>10065</v>
      </c>
      <c r="D70" s="1" t="s">
        <v>136</v>
      </c>
      <c r="E70" s="1" t="s">
        <v>25</v>
      </c>
      <c r="F70" s="1" t="str">
        <f>"3640198954775"</f>
        <v>3640198954775</v>
      </c>
      <c r="G70" s="3"/>
      <c r="I70" s="1" t="s">
        <v>13</v>
      </c>
    </row>
    <row r="71" spans="1:9" ht="15">
      <c r="A71" s="1" t="s">
        <v>9</v>
      </c>
      <c r="B71" s="1" t="s">
        <v>10</v>
      </c>
      <c r="C71" s="2">
        <v>10066</v>
      </c>
      <c r="D71" s="1" t="s">
        <v>137</v>
      </c>
      <c r="E71" s="1" t="s">
        <v>138</v>
      </c>
      <c r="F71" s="1" t="str">
        <f>"3520282366588"</f>
        <v>3520282366588</v>
      </c>
      <c r="G71" s="3"/>
      <c r="I71" s="1" t="s">
        <v>13</v>
      </c>
    </row>
    <row r="72" spans="1:9" ht="15">
      <c r="A72" s="1" t="s">
        <v>9</v>
      </c>
      <c r="B72" s="1" t="s">
        <v>10</v>
      </c>
      <c r="C72" s="2">
        <v>10067</v>
      </c>
      <c r="D72" s="1" t="s">
        <v>139</v>
      </c>
      <c r="E72" s="1" t="s">
        <v>140</v>
      </c>
      <c r="F72" s="1" t="str">
        <f>"3520229447267"</f>
        <v>3520229447267</v>
      </c>
      <c r="G72" s="3"/>
      <c r="I72" s="1" t="s">
        <v>13</v>
      </c>
    </row>
    <row r="73" spans="1:9" ht="15">
      <c r="A73" s="1" t="s">
        <v>9</v>
      </c>
      <c r="B73" s="1" t="s">
        <v>10</v>
      </c>
      <c r="C73" s="2">
        <v>10068</v>
      </c>
      <c r="D73" s="1" t="s">
        <v>141</v>
      </c>
      <c r="E73" s="1" t="s">
        <v>142</v>
      </c>
      <c r="F73" s="1" t="str">
        <f>"3320213003917"</f>
        <v>3320213003917</v>
      </c>
      <c r="G73" s="3"/>
      <c r="I73" s="1" t="s">
        <v>13</v>
      </c>
    </row>
    <row r="74" spans="1:9" ht="15">
      <c r="A74" s="1" t="s">
        <v>9</v>
      </c>
      <c r="B74" s="1" t="s">
        <v>10</v>
      </c>
      <c r="C74" s="2">
        <v>10069</v>
      </c>
      <c r="D74" s="1" t="s">
        <v>143</v>
      </c>
      <c r="E74" s="1" t="s">
        <v>144</v>
      </c>
      <c r="F74" s="1" t="str">
        <f>"3520115717325"</f>
        <v>3520115717325</v>
      </c>
      <c r="G74" s="3"/>
      <c r="I74" s="1" t="s">
        <v>13</v>
      </c>
    </row>
    <row r="75" spans="1:9" ht="15">
      <c r="A75" s="1" t="s">
        <v>9</v>
      </c>
      <c r="B75" s="1" t="s">
        <v>10</v>
      </c>
      <c r="C75" s="2">
        <v>10070</v>
      </c>
      <c r="D75" s="1" t="s">
        <v>145</v>
      </c>
      <c r="E75" s="1" t="s">
        <v>146</v>
      </c>
      <c r="F75" s="1" t="str">
        <f>"3540433526383"</f>
        <v>3540433526383</v>
      </c>
      <c r="G75" s="3"/>
      <c r="I75" s="1" t="s">
        <v>13</v>
      </c>
    </row>
    <row r="76" spans="1:9" ht="15">
      <c r="A76" s="1" t="s">
        <v>9</v>
      </c>
      <c r="B76" s="1" t="s">
        <v>10</v>
      </c>
      <c r="C76" s="2">
        <v>10071</v>
      </c>
      <c r="D76" s="1" t="s">
        <v>147</v>
      </c>
      <c r="E76" s="1" t="s">
        <v>148</v>
      </c>
      <c r="F76" s="1" t="str">
        <f>"3310033345931"</f>
        <v>3310033345931</v>
      </c>
      <c r="G76" s="3"/>
      <c r="I76" s="1" t="s">
        <v>13</v>
      </c>
    </row>
    <row r="77" spans="1:9" ht="15">
      <c r="A77" s="1" t="s">
        <v>9</v>
      </c>
      <c r="B77" s="1" t="s">
        <v>10</v>
      </c>
      <c r="C77" s="2">
        <v>10072</v>
      </c>
      <c r="D77" s="1" t="s">
        <v>149</v>
      </c>
      <c r="E77" s="1" t="s">
        <v>150</v>
      </c>
      <c r="F77" s="1" t="str">
        <f>"3420104633559"</f>
        <v>3420104633559</v>
      </c>
      <c r="G77" s="3"/>
      <c r="I77" s="1" t="s">
        <v>13</v>
      </c>
    </row>
    <row r="78" spans="1:9" ht="15">
      <c r="A78" s="1" t="s">
        <v>9</v>
      </c>
      <c r="B78" s="1" t="s">
        <v>10</v>
      </c>
      <c r="C78" s="2">
        <v>10073</v>
      </c>
      <c r="D78" s="1" t="s">
        <v>151</v>
      </c>
      <c r="E78" s="1" t="s">
        <v>152</v>
      </c>
      <c r="F78" s="1" t="str">
        <f>"3130324420149"</f>
        <v>3130324420149</v>
      </c>
      <c r="G78" s="3"/>
      <c r="I78" s="1" t="s">
        <v>13</v>
      </c>
    </row>
    <row r="79" spans="1:9" ht="15">
      <c r="A79" s="1" t="s">
        <v>9</v>
      </c>
      <c r="B79" s="1" t="s">
        <v>10</v>
      </c>
      <c r="C79" s="2">
        <v>10074</v>
      </c>
      <c r="D79" s="1" t="s">
        <v>153</v>
      </c>
      <c r="E79" s="1" t="s">
        <v>154</v>
      </c>
      <c r="F79" s="1" t="str">
        <f>"1000000000001"</f>
        <v>1000000000001</v>
      </c>
      <c r="G79" s="3"/>
      <c r="I79" s="1" t="s">
        <v>13</v>
      </c>
    </row>
    <row r="80" spans="1:9" ht="15">
      <c r="A80" s="1" t="s">
        <v>9</v>
      </c>
      <c r="B80" s="1" t="s">
        <v>10</v>
      </c>
      <c r="C80" s="2">
        <v>10075</v>
      </c>
      <c r="D80" s="1" t="s">
        <v>155</v>
      </c>
      <c r="E80" s="1" t="s">
        <v>156</v>
      </c>
      <c r="F80" s="1" t="str">
        <f>"3320361490199"</f>
        <v>3320361490199</v>
      </c>
      <c r="G80" s="3"/>
      <c r="I80" s="1" t="s">
        <v>13</v>
      </c>
    </row>
    <row r="81" spans="1:9" ht="15">
      <c r="A81" s="1" t="s">
        <v>9</v>
      </c>
      <c r="B81" s="1" t="s">
        <v>10</v>
      </c>
      <c r="C81" s="2">
        <v>10076</v>
      </c>
      <c r="D81" s="1" t="s">
        <v>157</v>
      </c>
      <c r="E81" s="1" t="s">
        <v>158</v>
      </c>
      <c r="F81" s="1" t="str">
        <f>"3330321261237"</f>
        <v>3330321261237</v>
      </c>
      <c r="G81" s="3"/>
      <c r="I81" s="1" t="s">
        <v>13</v>
      </c>
    </row>
    <row r="82" spans="1:9" ht="15">
      <c r="A82" s="1" t="s">
        <v>9</v>
      </c>
      <c r="B82" s="1" t="s">
        <v>10</v>
      </c>
      <c r="C82" s="2">
        <v>10077</v>
      </c>
      <c r="D82" s="1" t="s">
        <v>159</v>
      </c>
      <c r="E82" s="1" t="s">
        <v>160</v>
      </c>
      <c r="F82" s="1" t="str">
        <f>"3520147435397"</f>
        <v>3520147435397</v>
      </c>
      <c r="G82" s="3"/>
      <c r="I82" s="1" t="s">
        <v>13</v>
      </c>
    </row>
    <row r="83" spans="1:9" ht="15">
      <c r="A83" s="1" t="s">
        <v>9</v>
      </c>
      <c r="B83" s="1" t="s">
        <v>10</v>
      </c>
      <c r="C83" s="2">
        <v>10078</v>
      </c>
      <c r="D83" s="1" t="s">
        <v>161</v>
      </c>
      <c r="E83" s="1" t="s">
        <v>162</v>
      </c>
      <c r="F83" s="1" t="str">
        <f>"3630492973307"</f>
        <v>3630492973307</v>
      </c>
      <c r="G83" s="3"/>
      <c r="I83" s="1" t="s">
        <v>13</v>
      </c>
    </row>
    <row r="84" spans="1:9" ht="15">
      <c r="A84" s="1" t="s">
        <v>9</v>
      </c>
      <c r="B84" s="1" t="s">
        <v>10</v>
      </c>
      <c r="C84" s="2">
        <v>10079</v>
      </c>
      <c r="D84" s="1" t="s">
        <v>163</v>
      </c>
      <c r="E84" s="1" t="s">
        <v>164</v>
      </c>
      <c r="F84" s="1" t="str">
        <f>"3330222671719"</f>
        <v>3330222671719</v>
      </c>
      <c r="G84" s="3"/>
      <c r="I84" s="1" t="s">
        <v>13</v>
      </c>
    </row>
    <row r="85" spans="1:9" ht="15">
      <c r="A85" s="1" t="s">
        <v>9</v>
      </c>
      <c r="B85" s="1" t="s">
        <v>10</v>
      </c>
      <c r="C85" s="2">
        <v>10080</v>
      </c>
      <c r="D85" s="1" t="s">
        <v>165</v>
      </c>
      <c r="E85" s="1" t="s">
        <v>166</v>
      </c>
      <c r="F85" s="1" t="str">
        <f>"3410123019336"</f>
        <v>3410123019336</v>
      </c>
      <c r="G85" s="3"/>
      <c r="I85" s="1" t="s">
        <v>13</v>
      </c>
    </row>
    <row r="86" spans="1:9" ht="15">
      <c r="A86" s="1" t="s">
        <v>9</v>
      </c>
      <c r="B86" s="1" t="s">
        <v>10</v>
      </c>
      <c r="C86" s="2">
        <v>10081</v>
      </c>
      <c r="D86" s="1" t="s">
        <v>167</v>
      </c>
      <c r="E86" s="1" t="s">
        <v>168</v>
      </c>
      <c r="F86" s="1" t="str">
        <f>"3620296510617"</f>
        <v>3620296510617</v>
      </c>
      <c r="G86" s="3"/>
      <c r="I86" s="1" t="s">
        <v>13</v>
      </c>
    </row>
    <row r="87" spans="1:9" ht="15">
      <c r="A87" s="1" t="s">
        <v>9</v>
      </c>
      <c r="B87" s="1" t="s">
        <v>10</v>
      </c>
      <c r="C87" s="2">
        <v>10082</v>
      </c>
      <c r="D87" s="1" t="s">
        <v>167</v>
      </c>
      <c r="E87" s="1" t="s">
        <v>168</v>
      </c>
      <c r="F87" s="1" t="str">
        <f>"3520296510617"</f>
        <v>3520296510617</v>
      </c>
      <c r="G87" s="3"/>
      <c r="I87" s="1" t="s">
        <v>13</v>
      </c>
    </row>
    <row r="88" spans="1:9" ht="15">
      <c r="A88" s="1" t="s">
        <v>9</v>
      </c>
      <c r="B88" s="1" t="s">
        <v>10</v>
      </c>
      <c r="C88" s="2">
        <v>10083</v>
      </c>
      <c r="D88" s="1" t="s">
        <v>169</v>
      </c>
      <c r="E88" s="1" t="s">
        <v>170</v>
      </c>
      <c r="F88" s="1" t="str">
        <f>"3640207766055"</f>
        <v>3640207766055</v>
      </c>
      <c r="G88" s="3"/>
      <c r="I88" s="1" t="s">
        <v>13</v>
      </c>
    </row>
    <row r="89" spans="1:9" ht="15">
      <c r="A89" s="1" t="s">
        <v>9</v>
      </c>
      <c r="B89" s="1" t="s">
        <v>10</v>
      </c>
      <c r="C89" s="2">
        <v>10084</v>
      </c>
      <c r="D89" s="1" t="s">
        <v>171</v>
      </c>
      <c r="E89" s="1" t="s">
        <v>172</v>
      </c>
      <c r="F89" s="1" t="str">
        <f>"3240327236819"</f>
        <v>3240327236819</v>
      </c>
      <c r="G89" s="3"/>
      <c r="I89" s="1" t="s">
        <v>13</v>
      </c>
    </row>
    <row r="90" spans="1:9" ht="15">
      <c r="A90" s="1" t="s">
        <v>9</v>
      </c>
      <c r="B90" s="1" t="s">
        <v>10</v>
      </c>
      <c r="C90" s="2">
        <v>10085</v>
      </c>
      <c r="D90" s="1" t="s">
        <v>173</v>
      </c>
      <c r="E90" s="1" t="s">
        <v>174</v>
      </c>
      <c r="F90" s="1" t="str">
        <f>"3740521785240"</f>
        <v>3740521785240</v>
      </c>
      <c r="G90" s="3"/>
      <c r="I90" s="1" t="s">
        <v>13</v>
      </c>
    </row>
    <row r="91" spans="1:9" ht="15">
      <c r="A91" s="1" t="s">
        <v>9</v>
      </c>
      <c r="B91" s="1" t="s">
        <v>10</v>
      </c>
      <c r="C91" s="2">
        <v>10086</v>
      </c>
      <c r="D91" s="1" t="s">
        <v>175</v>
      </c>
      <c r="E91" s="1" t="s">
        <v>176</v>
      </c>
      <c r="F91" s="1" t="str">
        <f>"3240230357928"</f>
        <v>3240230357928</v>
      </c>
      <c r="G91" s="3"/>
      <c r="I91" s="1" t="s">
        <v>13</v>
      </c>
    </row>
    <row r="92" spans="1:9" ht="15">
      <c r="A92" s="1" t="s">
        <v>9</v>
      </c>
      <c r="B92" s="1" t="s">
        <v>10</v>
      </c>
      <c r="C92" s="2">
        <v>10087</v>
      </c>
      <c r="D92" s="1" t="s">
        <v>177</v>
      </c>
      <c r="E92" s="1" t="s">
        <v>178</v>
      </c>
      <c r="F92" s="1" t="str">
        <f>"3310054928419"</f>
        <v>3310054928419</v>
      </c>
      <c r="G92" s="3"/>
      <c r="I92" s="1" t="s">
        <v>13</v>
      </c>
    </row>
    <row r="93" spans="1:9" ht="15">
      <c r="A93" s="1" t="s">
        <v>9</v>
      </c>
      <c r="B93" s="1" t="s">
        <v>10</v>
      </c>
      <c r="C93" s="2">
        <v>10088</v>
      </c>
      <c r="D93" s="1" t="s">
        <v>179</v>
      </c>
      <c r="E93" s="1" t="s">
        <v>180</v>
      </c>
      <c r="F93" s="1" t="str">
        <f>"3820212891199"</f>
        <v>3820212891199</v>
      </c>
      <c r="G93" s="3"/>
      <c r="I93" s="1" t="s">
        <v>13</v>
      </c>
    </row>
    <row r="94" spans="1:9" ht="15">
      <c r="A94" s="1" t="s">
        <v>9</v>
      </c>
      <c r="B94" s="1" t="s">
        <v>10</v>
      </c>
      <c r="C94" s="2">
        <v>10089</v>
      </c>
      <c r="D94" s="1" t="s">
        <v>181</v>
      </c>
      <c r="E94" s="1" t="s">
        <v>182</v>
      </c>
      <c r="F94" s="1" t="str">
        <f>"3240214480493"</f>
        <v>3240214480493</v>
      </c>
      <c r="G94" s="3"/>
      <c r="I94" s="1" t="s">
        <v>13</v>
      </c>
    </row>
    <row r="95" spans="1:9" ht="15">
      <c r="A95" s="1" t="s">
        <v>9</v>
      </c>
      <c r="B95" s="1" t="s">
        <v>10</v>
      </c>
      <c r="C95" s="2">
        <v>10090</v>
      </c>
      <c r="D95" s="1" t="s">
        <v>183</v>
      </c>
      <c r="E95" s="1" t="s">
        <v>184</v>
      </c>
      <c r="F95" s="1" t="str">
        <f>"3830235918361"</f>
        <v>3830235918361</v>
      </c>
      <c r="G95" s="3"/>
      <c r="I95" s="1" t="s">
        <v>13</v>
      </c>
    </row>
    <row r="96" spans="1:9" ht="15">
      <c r="A96" s="1" t="s">
        <v>9</v>
      </c>
      <c r="B96" s="1" t="s">
        <v>10</v>
      </c>
      <c r="C96" s="2">
        <v>10091</v>
      </c>
      <c r="D96" s="1" t="s">
        <v>185</v>
      </c>
      <c r="E96" s="1" t="s">
        <v>186</v>
      </c>
      <c r="F96" s="1" t="str">
        <f>"3510155512159"</f>
        <v>3510155512159</v>
      </c>
      <c r="G96" s="3"/>
      <c r="I96" s="1" t="s">
        <v>13</v>
      </c>
    </row>
    <row r="97" spans="1:9" ht="15">
      <c r="A97" s="1" t="s">
        <v>9</v>
      </c>
      <c r="B97" s="1" t="s">
        <v>10</v>
      </c>
      <c r="C97" s="2">
        <v>10092</v>
      </c>
      <c r="D97" s="1" t="s">
        <v>187</v>
      </c>
      <c r="E97" s="1" t="s">
        <v>188</v>
      </c>
      <c r="F97" s="1" t="str">
        <f>"3510205737773"</f>
        <v>3510205737773</v>
      </c>
      <c r="G97" s="3"/>
      <c r="I97" s="1" t="s">
        <v>13</v>
      </c>
    </row>
    <row r="98" spans="1:9" ht="15">
      <c r="A98" s="1" t="s">
        <v>9</v>
      </c>
      <c r="B98" s="1" t="s">
        <v>10</v>
      </c>
      <c r="C98" s="2">
        <v>10093</v>
      </c>
      <c r="D98" s="1" t="s">
        <v>189</v>
      </c>
      <c r="E98" s="1" t="s">
        <v>190</v>
      </c>
      <c r="F98" s="1" t="str">
        <f>"3630202940253"</f>
        <v>3630202940253</v>
      </c>
      <c r="G98" s="3"/>
      <c r="I98" s="1" t="s">
        <v>13</v>
      </c>
    </row>
    <row r="99" spans="1:9" ht="15">
      <c r="A99" s="1" t="s">
        <v>9</v>
      </c>
      <c r="B99" s="1" t="s">
        <v>10</v>
      </c>
      <c r="C99" s="2">
        <v>10094</v>
      </c>
      <c r="D99" s="1" t="s">
        <v>191</v>
      </c>
      <c r="E99" s="1" t="s">
        <v>192</v>
      </c>
      <c r="F99" s="1" t="str">
        <f>"3540461681385"</f>
        <v>3540461681385</v>
      </c>
      <c r="G99" s="3"/>
      <c r="I99" s="1" t="s">
        <v>13</v>
      </c>
    </row>
    <row r="100" spans="1:9" ht="15">
      <c r="A100" s="1" t="s">
        <v>9</v>
      </c>
      <c r="B100" s="1" t="s">
        <v>10</v>
      </c>
      <c r="C100" s="2">
        <v>10095</v>
      </c>
      <c r="D100" s="1" t="s">
        <v>193</v>
      </c>
      <c r="E100" s="1" t="s">
        <v>194</v>
      </c>
      <c r="F100" s="1" t="str">
        <f>"3230408158939"</f>
        <v>3230408158939</v>
      </c>
      <c r="G100" s="3"/>
      <c r="I100" s="1" t="s">
        <v>13</v>
      </c>
    </row>
    <row r="101" spans="1:9" ht="15">
      <c r="A101" s="1" t="s">
        <v>9</v>
      </c>
      <c r="B101" s="1" t="s">
        <v>10</v>
      </c>
      <c r="C101" s="2">
        <v>10096</v>
      </c>
      <c r="D101" s="1" t="s">
        <v>195</v>
      </c>
      <c r="E101" s="1" t="s">
        <v>196</v>
      </c>
      <c r="F101" s="1" t="str">
        <f>"3410268762339"</f>
        <v>3410268762339</v>
      </c>
      <c r="G101" s="3"/>
      <c r="I101" s="1" t="s">
        <v>13</v>
      </c>
    </row>
    <row r="102" spans="1:9" ht="15">
      <c r="A102" s="1" t="s">
        <v>9</v>
      </c>
      <c r="B102" s="1" t="s">
        <v>10</v>
      </c>
      <c r="C102" s="2">
        <v>10097</v>
      </c>
      <c r="D102" s="1" t="s">
        <v>197</v>
      </c>
      <c r="E102" s="1" t="s">
        <v>198</v>
      </c>
      <c r="F102" s="1" t="str">
        <f>"3540417802395"</f>
        <v>3540417802395</v>
      </c>
      <c r="G102" s="3"/>
      <c r="I102" s="1" t="s">
        <v>13</v>
      </c>
    </row>
    <row r="103" spans="1:9" ht="15">
      <c r="A103" s="1" t="s">
        <v>9</v>
      </c>
      <c r="B103" s="1" t="s">
        <v>10</v>
      </c>
      <c r="C103" s="2">
        <v>10098</v>
      </c>
      <c r="D103" s="1" t="s">
        <v>199</v>
      </c>
      <c r="E103" s="1" t="s">
        <v>200</v>
      </c>
      <c r="F103" s="1" t="str">
        <f>"3520230197610"</f>
        <v>3520230197610</v>
      </c>
      <c r="G103" s="3"/>
      <c r="I103" s="1" t="s">
        <v>13</v>
      </c>
    </row>
    <row r="104" spans="1:9" ht="15">
      <c r="A104" s="1" t="s">
        <v>9</v>
      </c>
      <c r="B104" s="1" t="s">
        <v>10</v>
      </c>
      <c r="C104" s="2">
        <v>10099</v>
      </c>
      <c r="D104" s="1" t="s">
        <v>201</v>
      </c>
      <c r="E104" s="1" t="s">
        <v>202</v>
      </c>
      <c r="F104" s="1" t="str">
        <f>"3520226816486"</f>
        <v>3520226816486</v>
      </c>
      <c r="G104" s="3"/>
      <c r="I104" s="1" t="s">
        <v>13</v>
      </c>
    </row>
    <row r="105" spans="1:9" ht="15">
      <c r="A105" s="1" t="s">
        <v>9</v>
      </c>
      <c r="B105" s="1" t="s">
        <v>10</v>
      </c>
      <c r="C105" s="2">
        <v>10100</v>
      </c>
      <c r="D105" s="1" t="s">
        <v>203</v>
      </c>
      <c r="E105" s="1" t="s">
        <v>204</v>
      </c>
      <c r="F105" s="1" t="str">
        <f>"3430116723365"</f>
        <v>3430116723365</v>
      </c>
      <c r="G105" s="3"/>
      <c r="I105" s="1" t="s">
        <v>13</v>
      </c>
    </row>
    <row r="106" spans="1:9" ht="15">
      <c r="A106" s="1" t="s">
        <v>9</v>
      </c>
      <c r="B106" s="1" t="s">
        <v>10</v>
      </c>
      <c r="C106" s="2">
        <v>10101</v>
      </c>
      <c r="D106" s="1" t="s">
        <v>205</v>
      </c>
      <c r="E106" s="1" t="s">
        <v>206</v>
      </c>
      <c r="F106" s="1" t="str">
        <f>"3540285091505"</f>
        <v>3540285091505</v>
      </c>
      <c r="G106" s="3"/>
      <c r="I106" s="1" t="s">
        <v>13</v>
      </c>
    </row>
    <row r="107" spans="1:9" ht="15">
      <c r="A107" s="1" t="s">
        <v>9</v>
      </c>
      <c r="B107" s="1" t="s">
        <v>10</v>
      </c>
      <c r="C107" s="2">
        <v>10102</v>
      </c>
      <c r="D107" s="1" t="s">
        <v>207</v>
      </c>
      <c r="E107" s="1" t="s">
        <v>208</v>
      </c>
      <c r="F107" s="1" t="str">
        <f>"3430117429145"</f>
        <v>3430117429145</v>
      </c>
      <c r="G107" s="3"/>
      <c r="I107" s="1" t="s">
        <v>13</v>
      </c>
    </row>
    <row r="108" spans="1:9" ht="15">
      <c r="A108" s="1" t="s">
        <v>9</v>
      </c>
      <c r="B108" s="1" t="s">
        <v>10</v>
      </c>
      <c r="C108" s="2">
        <v>10103</v>
      </c>
      <c r="D108" s="1" t="s">
        <v>209</v>
      </c>
      <c r="E108" s="1" t="s">
        <v>210</v>
      </c>
      <c r="F108" s="1" t="str">
        <f>"3630261396485"</f>
        <v>3630261396485</v>
      </c>
      <c r="G108" s="3"/>
      <c r="I108" s="1" t="s">
        <v>13</v>
      </c>
    </row>
    <row r="109" spans="1:9" ht="15">
      <c r="A109" s="1" t="s">
        <v>9</v>
      </c>
      <c r="B109" s="1" t="s">
        <v>10</v>
      </c>
      <c r="C109" s="2">
        <v>10104</v>
      </c>
      <c r="D109" s="1" t="s">
        <v>211</v>
      </c>
      <c r="E109" s="1" t="s">
        <v>212</v>
      </c>
      <c r="F109" s="1" t="str">
        <f>"3630264990749"</f>
        <v>3630264990749</v>
      </c>
      <c r="G109" s="3"/>
      <c r="I109" s="1" t="s">
        <v>13</v>
      </c>
    </row>
    <row r="110" spans="1:9" ht="15">
      <c r="A110" s="1" t="s">
        <v>9</v>
      </c>
      <c r="B110" s="1" t="s">
        <v>10</v>
      </c>
      <c r="C110" s="2">
        <v>10105</v>
      </c>
      <c r="D110" s="1" t="s">
        <v>213</v>
      </c>
      <c r="E110" s="1" t="s">
        <v>214</v>
      </c>
      <c r="F110" s="1" t="str">
        <f>"3820212920019"</f>
        <v>3820212920019</v>
      </c>
      <c r="G110" s="3"/>
      <c r="I110" s="1" t="s">
        <v>13</v>
      </c>
    </row>
    <row r="111" spans="1:9" ht="15">
      <c r="A111" s="1" t="s">
        <v>9</v>
      </c>
      <c r="B111" s="1" t="s">
        <v>10</v>
      </c>
      <c r="C111" s="2">
        <v>10106</v>
      </c>
      <c r="D111" s="1" t="s">
        <v>215</v>
      </c>
      <c r="E111" s="1" t="s">
        <v>216</v>
      </c>
      <c r="F111" s="1" t="str">
        <f>"3840102302435"</f>
        <v>3840102302435</v>
      </c>
      <c r="G111" s="3"/>
      <c r="I111" s="1" t="s">
        <v>13</v>
      </c>
    </row>
    <row r="112" spans="1:9" ht="15">
      <c r="A112" s="1" t="s">
        <v>9</v>
      </c>
      <c r="B112" s="1" t="s">
        <v>10</v>
      </c>
      <c r="C112" s="2">
        <v>10107</v>
      </c>
      <c r="D112" s="1" t="s">
        <v>217</v>
      </c>
      <c r="E112" s="1" t="s">
        <v>218</v>
      </c>
      <c r="F112" s="1" t="str">
        <f>"3330264354339"</f>
        <v>3330264354339</v>
      </c>
      <c r="G112" s="3"/>
      <c r="I112" s="1" t="s">
        <v>13</v>
      </c>
    </row>
    <row r="113" spans="1:9" ht="15">
      <c r="A113" s="1" t="s">
        <v>9</v>
      </c>
      <c r="B113" s="1" t="s">
        <v>10</v>
      </c>
      <c r="C113" s="2">
        <v>10108</v>
      </c>
      <c r="D113" s="1" t="s">
        <v>219</v>
      </c>
      <c r="E113" s="1" t="s">
        <v>220</v>
      </c>
      <c r="F113" s="1" t="str">
        <f>"3660218423513"</f>
        <v>3660218423513</v>
      </c>
      <c r="G113" s="3"/>
      <c r="I113" s="1" t="s">
        <v>13</v>
      </c>
    </row>
    <row r="114" spans="1:9" ht="15">
      <c r="A114" s="1" t="s">
        <v>9</v>
      </c>
      <c r="B114" s="1" t="s">
        <v>10</v>
      </c>
      <c r="C114" s="2">
        <v>10109</v>
      </c>
      <c r="D114" s="1" t="s">
        <v>221</v>
      </c>
      <c r="E114" s="1" t="s">
        <v>222</v>
      </c>
      <c r="F114" s="1" t="str">
        <f>"3520225202110"</f>
        <v>3520225202110</v>
      </c>
      <c r="G114" s="3"/>
      <c r="I114" s="1" t="s">
        <v>13</v>
      </c>
    </row>
    <row r="115" spans="1:9" ht="15">
      <c r="A115" s="1" t="s">
        <v>9</v>
      </c>
      <c r="B115" s="1" t="s">
        <v>10</v>
      </c>
      <c r="C115" s="2">
        <v>10110</v>
      </c>
      <c r="D115" s="1" t="s">
        <v>223</v>
      </c>
      <c r="E115" s="1" t="s">
        <v>224</v>
      </c>
      <c r="F115" s="1" t="str">
        <f>"3410204350759"</f>
        <v>3410204350759</v>
      </c>
      <c r="G115" s="3"/>
      <c r="I115" s="1" t="s">
        <v>13</v>
      </c>
    </row>
    <row r="116" spans="1:9" ht="15">
      <c r="A116" s="1" t="s">
        <v>9</v>
      </c>
      <c r="B116" s="1" t="s">
        <v>10</v>
      </c>
      <c r="C116" s="2">
        <v>10111</v>
      </c>
      <c r="D116" s="1" t="s">
        <v>223</v>
      </c>
      <c r="E116" s="1" t="s">
        <v>225</v>
      </c>
      <c r="F116" s="1" t="str">
        <f>"3840103156489"</f>
        <v>3840103156489</v>
      </c>
      <c r="G116" s="3"/>
      <c r="I116" s="1" t="s">
        <v>13</v>
      </c>
    </row>
    <row r="117" spans="1:9" ht="15">
      <c r="A117" s="1" t="s">
        <v>9</v>
      </c>
      <c r="B117" s="1" t="s">
        <v>10</v>
      </c>
      <c r="C117" s="2">
        <v>10112</v>
      </c>
      <c r="D117" s="1" t="s">
        <v>226</v>
      </c>
      <c r="E117" s="1" t="s">
        <v>227</v>
      </c>
      <c r="F117" s="1" t="str">
        <f>"3440217242763"</f>
        <v>3440217242763</v>
      </c>
      <c r="G117" s="3"/>
      <c r="I117" s="1" t="s">
        <v>13</v>
      </c>
    </row>
    <row r="118" spans="1:9" ht="15">
      <c r="A118" s="1" t="s">
        <v>9</v>
      </c>
      <c r="B118" s="1" t="s">
        <v>10</v>
      </c>
      <c r="C118" s="2">
        <v>10113</v>
      </c>
      <c r="D118" s="1" t="s">
        <v>228</v>
      </c>
      <c r="E118" s="1" t="s">
        <v>229</v>
      </c>
      <c r="F118" s="1" t="str">
        <f>"3710212597147"</f>
        <v>3710212597147</v>
      </c>
      <c r="G118" s="3"/>
      <c r="I118" s="1" t="s">
        <v>13</v>
      </c>
    </row>
    <row r="119" spans="1:9" ht="15">
      <c r="A119" s="1" t="s">
        <v>9</v>
      </c>
      <c r="B119" s="1" t="s">
        <v>10</v>
      </c>
      <c r="C119" s="2">
        <v>10114</v>
      </c>
      <c r="D119" s="1" t="s">
        <v>230</v>
      </c>
      <c r="E119" s="1" t="s">
        <v>231</v>
      </c>
      <c r="F119" s="1" t="str">
        <f>"3320117067557"</f>
        <v>3320117067557</v>
      </c>
      <c r="G119" s="3"/>
      <c r="I119" s="1" t="s">
        <v>13</v>
      </c>
    </row>
    <row r="120" spans="1:9" ht="15">
      <c r="A120" s="1" t="s">
        <v>9</v>
      </c>
      <c r="B120" s="1" t="s">
        <v>10</v>
      </c>
      <c r="C120" s="2">
        <v>10115</v>
      </c>
      <c r="D120" s="1" t="s">
        <v>232</v>
      </c>
      <c r="E120" s="1" t="s">
        <v>233</v>
      </c>
      <c r="F120" s="1" t="str">
        <f>"3840103561055"</f>
        <v>3840103561055</v>
      </c>
      <c r="G120" s="3"/>
      <c r="I120" s="1" t="s">
        <v>13</v>
      </c>
    </row>
    <row r="121" spans="1:9" ht="15">
      <c r="A121" s="1" t="s">
        <v>9</v>
      </c>
      <c r="B121" s="1" t="s">
        <v>10</v>
      </c>
      <c r="C121" s="2">
        <v>10116</v>
      </c>
      <c r="D121" s="1" t="s">
        <v>234</v>
      </c>
      <c r="E121" s="1" t="s">
        <v>235</v>
      </c>
      <c r="F121" s="1" t="str">
        <f>"4220191017725"</f>
        <v>4220191017725</v>
      </c>
      <c r="G121" s="3"/>
      <c r="I121" s="1" t="s">
        <v>13</v>
      </c>
    </row>
    <row r="122" spans="1:9" ht="15">
      <c r="A122" s="1" t="s">
        <v>9</v>
      </c>
      <c r="B122" s="1" t="s">
        <v>10</v>
      </c>
      <c r="C122" s="2">
        <v>10117</v>
      </c>
      <c r="D122" s="1" t="s">
        <v>236</v>
      </c>
      <c r="E122" s="1" t="s">
        <v>237</v>
      </c>
      <c r="F122" s="1" t="str">
        <f>"3210287887545"</f>
        <v>3210287887545</v>
      </c>
      <c r="G122" s="3"/>
      <c r="I122" s="1" t="s">
        <v>13</v>
      </c>
    </row>
    <row r="123" spans="1:9" ht="15">
      <c r="A123" s="1" t="s">
        <v>9</v>
      </c>
      <c r="B123" s="1" t="s">
        <v>10</v>
      </c>
      <c r="C123" s="2">
        <v>10118</v>
      </c>
      <c r="D123" s="1" t="s">
        <v>238</v>
      </c>
      <c r="E123" s="1" t="s">
        <v>239</v>
      </c>
      <c r="F123" s="1" t="str">
        <f>"3520264136501"</f>
        <v>3520264136501</v>
      </c>
      <c r="G123" s="3"/>
      <c r="I123" s="1" t="s">
        <v>13</v>
      </c>
    </row>
    <row r="124" spans="1:9" ht="15">
      <c r="A124" s="1" t="s">
        <v>9</v>
      </c>
      <c r="B124" s="1" t="s">
        <v>10</v>
      </c>
      <c r="C124" s="2">
        <v>10119</v>
      </c>
      <c r="D124" s="1" t="s">
        <v>240</v>
      </c>
      <c r="E124" s="1" t="s">
        <v>25</v>
      </c>
      <c r="F124" s="1" t="str">
        <f>"3520221711163"</f>
        <v>3520221711163</v>
      </c>
      <c r="G124" s="3"/>
      <c r="I124" s="1" t="s">
        <v>13</v>
      </c>
    </row>
    <row r="125" spans="1:9" ht="15">
      <c r="A125" s="1" t="s">
        <v>9</v>
      </c>
      <c r="B125" s="1" t="s">
        <v>10</v>
      </c>
      <c r="C125" s="2">
        <v>10120</v>
      </c>
      <c r="D125" s="1" t="s">
        <v>241</v>
      </c>
      <c r="E125" s="1" t="s">
        <v>242</v>
      </c>
      <c r="F125" s="1" t="str">
        <f>"3630203979580"</f>
        <v>3630203979580</v>
      </c>
      <c r="G125" s="3"/>
      <c r="I125" s="1" t="s">
        <v>13</v>
      </c>
    </row>
    <row r="126" spans="1:9" ht="15">
      <c r="A126" s="1" t="s">
        <v>9</v>
      </c>
      <c r="B126" s="1" t="s">
        <v>10</v>
      </c>
      <c r="C126" s="2">
        <v>10121</v>
      </c>
      <c r="D126" s="1" t="s">
        <v>243</v>
      </c>
      <c r="E126" s="1" t="s">
        <v>244</v>
      </c>
      <c r="F126" s="1" t="str">
        <f>"3610430858429"</f>
        <v>3610430858429</v>
      </c>
      <c r="G126" s="3"/>
      <c r="I126" s="1" t="s">
        <v>13</v>
      </c>
    </row>
    <row r="127" spans="1:9" ht="15">
      <c r="A127" s="1" t="s">
        <v>9</v>
      </c>
      <c r="B127" s="1" t="s">
        <v>10</v>
      </c>
      <c r="C127" s="2">
        <v>10122</v>
      </c>
      <c r="D127" s="1" t="s">
        <v>245</v>
      </c>
      <c r="E127" s="1" t="s">
        <v>246</v>
      </c>
      <c r="F127" s="1" t="str">
        <f>"3310006396679"</f>
        <v>3310006396679</v>
      </c>
      <c r="G127" s="3"/>
      <c r="I127" s="1" t="s">
        <v>13</v>
      </c>
    </row>
    <row r="128" spans="1:9" ht="15">
      <c r="A128" s="1" t="s">
        <v>9</v>
      </c>
      <c r="B128" s="1" t="s">
        <v>10</v>
      </c>
      <c r="C128" s="2">
        <v>10123</v>
      </c>
      <c r="D128" s="1" t="s">
        <v>247</v>
      </c>
      <c r="E128" s="1" t="s">
        <v>248</v>
      </c>
      <c r="F128" s="1" t="str">
        <f>"3240249276051"</f>
        <v>3240249276051</v>
      </c>
      <c r="G128" s="3"/>
      <c r="I128" s="1" t="s">
        <v>13</v>
      </c>
    </row>
    <row r="129" spans="1:9" ht="15">
      <c r="A129" s="1" t="s">
        <v>9</v>
      </c>
      <c r="B129" s="1" t="s">
        <v>10</v>
      </c>
      <c r="C129" s="2">
        <v>10124</v>
      </c>
      <c r="D129" s="1" t="s">
        <v>249</v>
      </c>
      <c r="E129" s="1" t="s">
        <v>12</v>
      </c>
      <c r="F129" s="1" t="str">
        <f>"3810106929381"</f>
        <v>3810106929381</v>
      </c>
      <c r="G129" s="3"/>
      <c r="I129" s="1" t="s">
        <v>13</v>
      </c>
    </row>
    <row r="130" spans="1:9" ht="15">
      <c r="A130" s="1" t="s">
        <v>9</v>
      </c>
      <c r="B130" s="1" t="s">
        <v>10</v>
      </c>
      <c r="C130" s="2">
        <v>10125</v>
      </c>
      <c r="D130" s="1" t="s">
        <v>249</v>
      </c>
      <c r="E130" s="1" t="s">
        <v>250</v>
      </c>
      <c r="F130" s="1" t="str">
        <f>"3450215847229"</f>
        <v>3450215847229</v>
      </c>
      <c r="G130" s="3"/>
      <c r="I130" s="1" t="s">
        <v>13</v>
      </c>
    </row>
    <row r="131" spans="1:9" ht="15">
      <c r="A131" s="1" t="s">
        <v>9</v>
      </c>
      <c r="B131" s="1" t="s">
        <v>10</v>
      </c>
      <c r="C131" s="2">
        <v>10126</v>
      </c>
      <c r="D131" s="1" t="s">
        <v>251</v>
      </c>
      <c r="E131" s="1" t="s">
        <v>252</v>
      </c>
      <c r="F131" s="1" t="str">
        <f>"3120266433645"</f>
        <v>3120266433645</v>
      </c>
      <c r="G131" s="3"/>
      <c r="I131" s="1" t="s">
        <v>13</v>
      </c>
    </row>
    <row r="132" spans="1:9" ht="15">
      <c r="A132" s="1" t="s">
        <v>9</v>
      </c>
      <c r="B132" s="1" t="s">
        <v>10</v>
      </c>
      <c r="C132" s="2">
        <v>10127</v>
      </c>
      <c r="D132" s="1" t="s">
        <v>253</v>
      </c>
      <c r="E132" s="1" t="s">
        <v>254</v>
      </c>
      <c r="F132" s="1" t="str">
        <f>"3310086653203"</f>
        <v>3310086653203</v>
      </c>
      <c r="G132" s="3"/>
      <c r="I132" s="1" t="s">
        <v>13</v>
      </c>
    </row>
    <row r="133" spans="1:9" ht="15">
      <c r="A133" s="1" t="s">
        <v>9</v>
      </c>
      <c r="B133" s="1" t="s">
        <v>10</v>
      </c>
      <c r="C133" s="2">
        <v>10128</v>
      </c>
      <c r="D133" s="1" t="s">
        <v>255</v>
      </c>
      <c r="E133" s="1" t="s">
        <v>256</v>
      </c>
      <c r="F133" s="1" t="str">
        <f>"3740532872091"</f>
        <v>3740532872091</v>
      </c>
      <c r="G133" s="3"/>
      <c r="I133" s="1" t="s">
        <v>13</v>
      </c>
    </row>
    <row r="134" spans="1:9" ht="15">
      <c r="A134" s="1" t="s">
        <v>9</v>
      </c>
      <c r="B134" s="1" t="s">
        <v>10</v>
      </c>
      <c r="C134" s="2">
        <v>10129</v>
      </c>
      <c r="D134" s="1" t="s">
        <v>257</v>
      </c>
      <c r="E134" s="1" t="s">
        <v>258</v>
      </c>
      <c r="F134" s="1" t="str">
        <f>"3510344739327"</f>
        <v>3510344739327</v>
      </c>
      <c r="G134" s="3"/>
      <c r="I134" s="1" t="s">
        <v>13</v>
      </c>
    </row>
    <row r="135" spans="1:9" ht="15">
      <c r="A135" s="1" t="s">
        <v>9</v>
      </c>
      <c r="B135" s="1" t="s">
        <v>10</v>
      </c>
      <c r="C135" s="2">
        <v>10130</v>
      </c>
      <c r="D135" s="1" t="s">
        <v>259</v>
      </c>
      <c r="E135" s="1" t="s">
        <v>260</v>
      </c>
      <c r="F135" s="1" t="str">
        <f>"3460276618621"</f>
        <v>3460276618621</v>
      </c>
      <c r="G135" s="3"/>
      <c r="I135" s="1" t="s">
        <v>13</v>
      </c>
    </row>
    <row r="136" spans="1:9" ht="15">
      <c r="A136" s="1" t="s">
        <v>9</v>
      </c>
      <c r="B136" s="1" t="s">
        <v>10</v>
      </c>
      <c r="C136" s="2">
        <v>10131</v>
      </c>
      <c r="D136" s="1" t="s">
        <v>261</v>
      </c>
      <c r="E136" s="1" t="s">
        <v>262</v>
      </c>
      <c r="F136" s="1" t="str">
        <f>"3320279285835"</f>
        <v>3320279285835</v>
      </c>
      <c r="G136" s="3"/>
      <c r="I136" s="1" t="s">
        <v>13</v>
      </c>
    </row>
    <row r="137" spans="1:9" ht="15">
      <c r="A137" s="1" t="s">
        <v>9</v>
      </c>
      <c r="B137" s="1" t="s">
        <v>10</v>
      </c>
      <c r="C137" s="2">
        <v>10132</v>
      </c>
      <c r="D137" s="1" t="s">
        <v>263</v>
      </c>
      <c r="E137" s="1" t="s">
        <v>264</v>
      </c>
      <c r="F137" s="1" t="str">
        <f>"3310019873045"</f>
        <v>3310019873045</v>
      </c>
      <c r="G137" s="3"/>
      <c r="I137" s="1" t="s">
        <v>13</v>
      </c>
    </row>
    <row r="138" spans="1:9" ht="15">
      <c r="A138" s="1" t="s">
        <v>9</v>
      </c>
      <c r="B138" s="1" t="s">
        <v>10</v>
      </c>
      <c r="C138" s="2">
        <v>10133</v>
      </c>
      <c r="D138" s="1" t="s">
        <v>265</v>
      </c>
      <c r="E138" s="1" t="s">
        <v>266</v>
      </c>
      <c r="F138" s="1" t="str">
        <f>"3240316101969"</f>
        <v>3240316101969</v>
      </c>
      <c r="G138" s="3"/>
      <c r="I138" s="1" t="s">
        <v>13</v>
      </c>
    </row>
    <row r="139" spans="1:9" ht="15">
      <c r="A139" s="1" t="s">
        <v>9</v>
      </c>
      <c r="B139" s="1" t="s">
        <v>10</v>
      </c>
      <c r="C139" s="2">
        <v>10134</v>
      </c>
      <c r="D139" s="1" t="s">
        <v>267</v>
      </c>
      <c r="E139" s="1" t="s">
        <v>131</v>
      </c>
      <c r="F139" s="1" t="str">
        <f>"3840102108977"</f>
        <v>3840102108977</v>
      </c>
      <c r="G139" s="3"/>
      <c r="I139" s="1" t="s">
        <v>13</v>
      </c>
    </row>
    <row r="140" spans="1:9" ht="15">
      <c r="A140" s="1" t="s">
        <v>9</v>
      </c>
      <c r="B140" s="1" t="s">
        <v>10</v>
      </c>
      <c r="C140" s="2">
        <v>10135</v>
      </c>
      <c r="D140" s="1" t="s">
        <v>268</v>
      </c>
      <c r="E140" s="1" t="s">
        <v>269</v>
      </c>
      <c r="F140" s="1" t="str">
        <f>"3320188515939"</f>
        <v>3320188515939</v>
      </c>
      <c r="G140" s="3"/>
      <c r="I140" s="1" t="s">
        <v>13</v>
      </c>
    </row>
    <row r="141" spans="1:9" ht="15">
      <c r="A141" s="1" t="s">
        <v>9</v>
      </c>
      <c r="B141" s="1" t="s">
        <v>10</v>
      </c>
      <c r="C141" s="2">
        <v>10136</v>
      </c>
      <c r="D141" s="1" t="s">
        <v>270</v>
      </c>
      <c r="E141" s="1" t="s">
        <v>271</v>
      </c>
      <c r="F141" s="1" t="str">
        <f>"3520113419980"</f>
        <v>3520113419980</v>
      </c>
      <c r="G141" s="3"/>
      <c r="I141" s="1" t="s">
        <v>13</v>
      </c>
    </row>
    <row r="142" spans="1:9" ht="15">
      <c r="A142" s="1" t="s">
        <v>9</v>
      </c>
      <c r="B142" s="1" t="s">
        <v>10</v>
      </c>
      <c r="C142" s="2">
        <v>10137</v>
      </c>
      <c r="D142" s="1" t="s">
        <v>272</v>
      </c>
      <c r="E142" s="1" t="s">
        <v>43</v>
      </c>
      <c r="F142" s="1" t="str">
        <f>"3740594717850"</f>
        <v>3740594717850</v>
      </c>
      <c r="G142" s="3"/>
      <c r="I142" s="1" t="s">
        <v>13</v>
      </c>
    </row>
    <row r="143" spans="1:9" ht="15">
      <c r="A143" s="1" t="s">
        <v>9</v>
      </c>
      <c r="B143" s="1" t="s">
        <v>10</v>
      </c>
      <c r="C143" s="2">
        <v>10138</v>
      </c>
      <c r="D143" s="1" t="s">
        <v>273</v>
      </c>
      <c r="E143" s="1" t="s">
        <v>25</v>
      </c>
      <c r="F143" s="1" t="str">
        <f>"3530119683359"</f>
        <v>3530119683359</v>
      </c>
      <c r="G143" s="3"/>
      <c r="I143" s="1" t="s">
        <v>13</v>
      </c>
    </row>
    <row r="144" spans="1:9" ht="15">
      <c r="A144" s="1" t="s">
        <v>9</v>
      </c>
      <c r="B144" s="1" t="s">
        <v>10</v>
      </c>
      <c r="C144" s="2">
        <v>10139</v>
      </c>
      <c r="D144" s="1" t="s">
        <v>274</v>
      </c>
      <c r="E144" s="1" t="s">
        <v>275</v>
      </c>
      <c r="F144" s="1" t="str">
        <f>"3520013748974"</f>
        <v>3520013748974</v>
      </c>
      <c r="G144" s="3"/>
      <c r="I144" s="1" t="s">
        <v>13</v>
      </c>
    </row>
    <row r="145" spans="1:9" ht="15">
      <c r="A145" s="1" t="s">
        <v>9</v>
      </c>
      <c r="B145" s="1" t="s">
        <v>10</v>
      </c>
      <c r="C145" s="2">
        <v>10140</v>
      </c>
      <c r="D145" s="1" t="s">
        <v>276</v>
      </c>
      <c r="E145" s="1" t="s">
        <v>277</v>
      </c>
      <c r="F145" s="1" t="str">
        <f>"3520227799993"</f>
        <v>3520227799993</v>
      </c>
      <c r="G145" s="3"/>
      <c r="I145" s="1" t="s">
        <v>13</v>
      </c>
    </row>
    <row r="146" spans="1:9" ht="15">
      <c r="A146" s="1" t="s">
        <v>9</v>
      </c>
      <c r="B146" s="1" t="s">
        <v>10</v>
      </c>
      <c r="C146" s="2">
        <v>10141</v>
      </c>
      <c r="D146" s="1" t="s">
        <v>278</v>
      </c>
      <c r="E146" s="1" t="s">
        <v>279</v>
      </c>
      <c r="F146" s="1" t="str">
        <f>"3730123662559"</f>
        <v>3730123662559</v>
      </c>
      <c r="G146" s="3"/>
      <c r="I146" s="1" t="s">
        <v>13</v>
      </c>
    </row>
    <row r="147" spans="1:9" ht="15">
      <c r="A147" s="1" t="s">
        <v>9</v>
      </c>
      <c r="B147" s="1" t="s">
        <v>10</v>
      </c>
      <c r="C147" s="2">
        <v>10142</v>
      </c>
      <c r="D147" s="1" t="s">
        <v>280</v>
      </c>
      <c r="E147" s="1" t="s">
        <v>281</v>
      </c>
      <c r="F147" s="1" t="str">
        <f>"3310468453789"</f>
        <v>3310468453789</v>
      </c>
      <c r="G147" s="3"/>
      <c r="I147" s="1" t="s">
        <v>13</v>
      </c>
    </row>
    <row r="148" spans="1:9" ht="15">
      <c r="A148" s="1" t="s">
        <v>9</v>
      </c>
      <c r="B148" s="1" t="s">
        <v>10</v>
      </c>
      <c r="C148" s="2">
        <v>10143</v>
      </c>
      <c r="D148" s="1" t="s">
        <v>282</v>
      </c>
      <c r="E148" s="1" t="s">
        <v>283</v>
      </c>
      <c r="F148" s="1" t="str">
        <f>"3110188568269"</f>
        <v>3110188568269</v>
      </c>
      <c r="G148" s="3"/>
      <c r="I148" s="1" t="s">
        <v>13</v>
      </c>
    </row>
    <row r="149" spans="1:9" ht="15">
      <c r="A149" s="1" t="s">
        <v>9</v>
      </c>
      <c r="B149" s="1" t="s">
        <v>10</v>
      </c>
      <c r="C149" s="2">
        <v>10144</v>
      </c>
      <c r="D149" s="1" t="s">
        <v>284</v>
      </c>
      <c r="E149" s="1" t="s">
        <v>285</v>
      </c>
      <c r="F149" s="1" t="str">
        <f>"3420206772592"</f>
        <v>3420206772592</v>
      </c>
      <c r="G149" s="3"/>
      <c r="I149" s="1" t="s">
        <v>13</v>
      </c>
    </row>
    <row r="150" spans="1:9" ht="15">
      <c r="A150" s="1" t="s">
        <v>9</v>
      </c>
      <c r="B150" s="1" t="s">
        <v>10</v>
      </c>
      <c r="C150" s="2">
        <v>10145</v>
      </c>
      <c r="D150" s="1" t="s">
        <v>286</v>
      </c>
      <c r="E150" s="1" t="s">
        <v>287</v>
      </c>
      <c r="F150" s="1" t="str">
        <f>"3130336916383"</f>
        <v>3130336916383</v>
      </c>
      <c r="G150" s="3"/>
      <c r="I150" s="1" t="s">
        <v>13</v>
      </c>
    </row>
    <row r="151" spans="1:9" ht="15">
      <c r="A151" s="1" t="s">
        <v>9</v>
      </c>
      <c r="B151" s="1" t="s">
        <v>10</v>
      </c>
      <c r="C151" s="2">
        <v>10146</v>
      </c>
      <c r="D151" s="1" t="s">
        <v>288</v>
      </c>
      <c r="E151" s="1" t="s">
        <v>289</v>
      </c>
      <c r="F151" s="1" t="str">
        <f>"3120202825857"</f>
        <v>3120202825857</v>
      </c>
      <c r="G151" s="3"/>
      <c r="I151" s="1" t="s">
        <v>13</v>
      </c>
    </row>
    <row r="152" spans="1:9" ht="15">
      <c r="A152" s="1" t="s">
        <v>9</v>
      </c>
      <c r="B152" s="1" t="s">
        <v>10</v>
      </c>
      <c r="C152" s="2">
        <v>10147</v>
      </c>
      <c r="D152" s="1" t="s">
        <v>290</v>
      </c>
      <c r="E152" s="1" t="s">
        <v>291</v>
      </c>
      <c r="F152" s="1" t="str">
        <f>"3540415532081"</f>
        <v>3540415532081</v>
      </c>
      <c r="G152" s="3"/>
      <c r="I152" s="1" t="s">
        <v>13</v>
      </c>
    </row>
    <row r="153" spans="1:9" ht="15">
      <c r="A153" s="1" t="s">
        <v>9</v>
      </c>
      <c r="B153" s="1" t="s">
        <v>10</v>
      </c>
      <c r="C153" s="2">
        <v>10148</v>
      </c>
      <c r="D153" s="1" t="s">
        <v>292</v>
      </c>
      <c r="E153" s="1" t="s">
        <v>293</v>
      </c>
      <c r="F153" s="1" t="str">
        <f>"3120120090601"</f>
        <v>3120120090601</v>
      </c>
      <c r="G153" s="3"/>
      <c r="I153" s="1" t="s">
        <v>13</v>
      </c>
    </row>
    <row r="154" spans="1:9" ht="15">
      <c r="A154" s="1" t="s">
        <v>9</v>
      </c>
      <c r="B154" s="1" t="s">
        <v>10</v>
      </c>
      <c r="C154" s="2">
        <v>10149</v>
      </c>
      <c r="D154" s="1" t="s">
        <v>294</v>
      </c>
      <c r="E154" s="1" t="s">
        <v>295</v>
      </c>
      <c r="F154" s="1" t="str">
        <f>"3410123288651"</f>
        <v>3410123288651</v>
      </c>
      <c r="G154" s="3"/>
      <c r="I154" s="1" t="s">
        <v>13</v>
      </c>
    </row>
    <row r="155" spans="1:9" ht="15">
      <c r="A155" s="1" t="s">
        <v>9</v>
      </c>
      <c r="B155" s="1" t="s">
        <v>10</v>
      </c>
      <c r="C155" s="2">
        <v>10150</v>
      </c>
      <c r="D155" s="1" t="s">
        <v>296</v>
      </c>
      <c r="E155" s="1" t="s">
        <v>297</v>
      </c>
      <c r="F155" s="1" t="str">
        <f>"3630131978937"</f>
        <v>3630131978937</v>
      </c>
      <c r="G155" s="3"/>
      <c r="I155" s="1" t="s">
        <v>13</v>
      </c>
    </row>
    <row r="156" spans="1:9" ht="15">
      <c r="A156" s="1" t="s">
        <v>9</v>
      </c>
      <c r="B156" s="1" t="s">
        <v>10</v>
      </c>
      <c r="C156" s="2">
        <v>10151</v>
      </c>
      <c r="D156" s="1" t="s">
        <v>298</v>
      </c>
      <c r="E156" s="1" t="s">
        <v>299</v>
      </c>
      <c r="F156" s="1" t="str">
        <f>"3120267819637"</f>
        <v>3120267819637</v>
      </c>
      <c r="G156" s="3"/>
      <c r="I156" s="1" t="s">
        <v>13</v>
      </c>
    </row>
    <row r="157" spans="1:9" ht="15">
      <c r="A157" s="1" t="s">
        <v>9</v>
      </c>
      <c r="B157" s="1" t="s">
        <v>10</v>
      </c>
      <c r="C157" s="2">
        <v>10152</v>
      </c>
      <c r="D157" s="1" t="s">
        <v>300</v>
      </c>
      <c r="E157" s="1" t="s">
        <v>301</v>
      </c>
      <c r="F157" s="1" t="str">
        <f>"3240385093075"</f>
        <v>3240385093075</v>
      </c>
      <c r="G157" s="3"/>
      <c r="I157" s="1" t="s">
        <v>13</v>
      </c>
    </row>
    <row r="158" spans="1:9" ht="15">
      <c r="A158" s="1" t="s">
        <v>9</v>
      </c>
      <c r="B158" s="1" t="s">
        <v>10</v>
      </c>
      <c r="C158" s="2">
        <v>10153</v>
      </c>
      <c r="D158" s="1" t="s">
        <v>302</v>
      </c>
      <c r="E158" s="1" t="s">
        <v>303</v>
      </c>
      <c r="F158" s="1" t="str">
        <f>"3630272402829"</f>
        <v>3630272402829</v>
      </c>
      <c r="G158" s="3"/>
      <c r="I158" s="1" t="s">
        <v>13</v>
      </c>
    </row>
    <row r="159" spans="1:9" ht="15">
      <c r="A159" s="1" t="s">
        <v>9</v>
      </c>
      <c r="B159" s="1" t="s">
        <v>10</v>
      </c>
      <c r="C159" s="2">
        <v>10154</v>
      </c>
      <c r="D159" s="1" t="s">
        <v>304</v>
      </c>
      <c r="E159" s="1" t="s">
        <v>305</v>
      </c>
      <c r="F159" s="1" t="str">
        <f>"3230415653653"</f>
        <v>3230415653653</v>
      </c>
      <c r="G159" s="3"/>
      <c r="I159" s="1" t="s">
        <v>13</v>
      </c>
    </row>
    <row r="160" spans="1:9" ht="15">
      <c r="A160" s="1" t="s">
        <v>9</v>
      </c>
      <c r="B160" s="1" t="s">
        <v>10</v>
      </c>
      <c r="C160" s="2">
        <v>10155</v>
      </c>
      <c r="D160" s="1" t="s">
        <v>306</v>
      </c>
      <c r="E160" s="1" t="s">
        <v>307</v>
      </c>
      <c r="F160" s="1" t="str">
        <f>"3110510224875"</f>
        <v>3110510224875</v>
      </c>
      <c r="G160" s="3"/>
      <c r="I160" s="1" t="s">
        <v>13</v>
      </c>
    </row>
    <row r="161" spans="1:9" ht="15">
      <c r="A161" s="1" t="s">
        <v>9</v>
      </c>
      <c r="B161" s="1" t="s">
        <v>10</v>
      </c>
      <c r="C161" s="2">
        <v>10156</v>
      </c>
      <c r="D161" s="1" t="s">
        <v>308</v>
      </c>
      <c r="E161" s="1" t="s">
        <v>309</v>
      </c>
      <c r="F161" s="1" t="str">
        <f>"3530195639841"</f>
        <v>3530195639841</v>
      </c>
      <c r="G161" s="3"/>
      <c r="I161" s="1" t="s">
        <v>13</v>
      </c>
    </row>
    <row r="162" spans="1:9" ht="15">
      <c r="A162" s="1" t="s">
        <v>9</v>
      </c>
      <c r="B162" s="1" t="s">
        <v>10</v>
      </c>
      <c r="C162" s="2">
        <v>10157</v>
      </c>
      <c r="D162" s="1" t="s">
        <v>310</v>
      </c>
      <c r="E162" s="1" t="s">
        <v>311</v>
      </c>
      <c r="F162" s="1" t="str">
        <f>"3630204331523"</f>
        <v>3630204331523</v>
      </c>
      <c r="G162" s="3"/>
      <c r="I162" s="1" t="s">
        <v>13</v>
      </c>
    </row>
    <row r="163" spans="1:9" ht="15">
      <c r="A163" s="1" t="s">
        <v>9</v>
      </c>
      <c r="B163" s="1" t="s">
        <v>10</v>
      </c>
      <c r="C163" s="2">
        <v>10158</v>
      </c>
      <c r="D163" s="1" t="s">
        <v>312</v>
      </c>
      <c r="E163" s="1" t="s">
        <v>313</v>
      </c>
      <c r="F163" s="1" t="str">
        <f>"3110185823581"</f>
        <v>3110185823581</v>
      </c>
      <c r="G163" s="3"/>
      <c r="I163" s="1" t="s">
        <v>13</v>
      </c>
    </row>
    <row r="164" spans="1:9" ht="15">
      <c r="A164" s="1" t="s">
        <v>9</v>
      </c>
      <c r="B164" s="1" t="s">
        <v>10</v>
      </c>
      <c r="C164" s="2">
        <v>10159</v>
      </c>
      <c r="D164" s="1" t="s">
        <v>314</v>
      </c>
      <c r="E164" s="1" t="s">
        <v>214</v>
      </c>
      <c r="F164" s="1" t="str">
        <f>"3830212275251"</f>
        <v>3830212275251</v>
      </c>
      <c r="G164" s="3"/>
      <c r="I164" s="1" t="s">
        <v>13</v>
      </c>
    </row>
    <row r="165" spans="1:9" ht="15">
      <c r="A165" s="1" t="s">
        <v>9</v>
      </c>
      <c r="B165" s="1" t="s">
        <v>10</v>
      </c>
      <c r="C165" s="2">
        <v>10160</v>
      </c>
      <c r="D165" s="1" t="s">
        <v>315</v>
      </c>
      <c r="E165" s="1" t="s">
        <v>316</v>
      </c>
      <c r="F165" s="1" t="str">
        <f>"3620269737329"</f>
        <v>3620269737329</v>
      </c>
      <c r="G165" s="3"/>
      <c r="I165" s="1" t="s">
        <v>13</v>
      </c>
    </row>
    <row r="166" spans="1:9" ht="15">
      <c r="A166" s="1" t="s">
        <v>9</v>
      </c>
      <c r="B166" s="1" t="s">
        <v>10</v>
      </c>
      <c r="C166" s="2">
        <v>10161</v>
      </c>
      <c r="D166" s="1" t="s">
        <v>317</v>
      </c>
      <c r="E166" s="1" t="s">
        <v>180</v>
      </c>
      <c r="F166" s="1" t="str">
        <f>"3840101945589"</f>
        <v>3840101945589</v>
      </c>
      <c r="G166" s="3"/>
      <c r="I166" s="1" t="s">
        <v>13</v>
      </c>
    </row>
    <row r="167" spans="1:9" ht="15">
      <c r="A167" s="1" t="s">
        <v>9</v>
      </c>
      <c r="B167" s="1" t="s">
        <v>10</v>
      </c>
      <c r="C167" s="2">
        <v>10162</v>
      </c>
      <c r="D167" s="1" t="s">
        <v>318</v>
      </c>
      <c r="E167" s="1" t="s">
        <v>319</v>
      </c>
      <c r="F167" s="1" t="str">
        <f>"3320212547991"</f>
        <v>3320212547991</v>
      </c>
      <c r="G167" s="3"/>
      <c r="I167" s="1" t="s">
        <v>13</v>
      </c>
    </row>
    <row r="168" spans="1:9" ht="15">
      <c r="A168" s="1" t="s">
        <v>9</v>
      </c>
      <c r="B168" s="1" t="s">
        <v>10</v>
      </c>
      <c r="C168" s="2">
        <v>10163</v>
      </c>
      <c r="D168" s="1" t="s">
        <v>320</v>
      </c>
      <c r="E168" s="1" t="s">
        <v>321</v>
      </c>
      <c r="F168" s="1" t="str">
        <f>"3630422460067"</f>
        <v>3630422460067</v>
      </c>
      <c r="G168" s="3"/>
      <c r="I168" s="1" t="s">
        <v>13</v>
      </c>
    </row>
    <row r="169" spans="1:9" ht="15">
      <c r="A169" s="1" t="s">
        <v>9</v>
      </c>
      <c r="B169" s="1" t="s">
        <v>10</v>
      </c>
      <c r="C169" s="2">
        <v>10164</v>
      </c>
      <c r="D169" s="1" t="s">
        <v>322</v>
      </c>
      <c r="E169" s="1" t="s">
        <v>180</v>
      </c>
      <c r="F169" s="1" t="str">
        <f>"3440215737603"</f>
        <v>3440215737603</v>
      </c>
      <c r="G169" s="3"/>
      <c r="I169" s="1" t="s">
        <v>13</v>
      </c>
    </row>
    <row r="170" spans="1:9" ht="15">
      <c r="A170" s="1" t="s">
        <v>9</v>
      </c>
      <c r="B170" s="1" t="s">
        <v>10</v>
      </c>
      <c r="C170" s="2">
        <v>10165</v>
      </c>
      <c r="D170" s="1" t="s">
        <v>323</v>
      </c>
      <c r="E170" s="1" t="s">
        <v>198</v>
      </c>
      <c r="F170" s="1" t="str">
        <f>"3450190131821"</f>
        <v>3450190131821</v>
      </c>
      <c r="G170" s="3"/>
      <c r="I170" s="1" t="s">
        <v>13</v>
      </c>
    </row>
    <row r="171" spans="1:9" ht="15">
      <c r="A171" s="1" t="s">
        <v>9</v>
      </c>
      <c r="B171" s="1" t="s">
        <v>10</v>
      </c>
      <c r="C171" s="2">
        <v>10166</v>
      </c>
      <c r="D171" s="1" t="s">
        <v>324</v>
      </c>
      <c r="E171" s="1" t="s">
        <v>325</v>
      </c>
      <c r="F171" s="1" t="str">
        <f>"3130351582371"</f>
        <v>3130351582371</v>
      </c>
      <c r="G171" s="3"/>
      <c r="I171" s="1" t="s">
        <v>13</v>
      </c>
    </row>
    <row r="172" spans="1:9" ht="15">
      <c r="A172" s="1" t="s">
        <v>9</v>
      </c>
      <c r="B172" s="1" t="s">
        <v>10</v>
      </c>
      <c r="C172" s="2">
        <v>10167</v>
      </c>
      <c r="D172" s="1" t="s">
        <v>326</v>
      </c>
      <c r="E172" s="1" t="s">
        <v>325</v>
      </c>
      <c r="F172" s="1" t="str">
        <f>"3440244315067"</f>
        <v>3440244315067</v>
      </c>
      <c r="G172" s="3"/>
      <c r="I172" s="1" t="s">
        <v>13</v>
      </c>
    </row>
    <row r="173" spans="1:9" ht="15">
      <c r="A173" s="1" t="s">
        <v>9</v>
      </c>
      <c r="B173" s="1" t="s">
        <v>10</v>
      </c>
      <c r="C173" s="2">
        <v>10168</v>
      </c>
      <c r="D173" s="1" t="s">
        <v>327</v>
      </c>
      <c r="E173" s="1" t="s">
        <v>81</v>
      </c>
      <c r="F173" s="1" t="str">
        <f>"3650213284541"</f>
        <v>3650213284541</v>
      </c>
      <c r="G173" s="3"/>
      <c r="I173" s="1" t="s">
        <v>13</v>
      </c>
    </row>
    <row r="174" spans="1:9" ht="15">
      <c r="A174" s="1" t="s">
        <v>9</v>
      </c>
      <c r="B174" s="1" t="s">
        <v>10</v>
      </c>
      <c r="C174" s="2">
        <v>10169</v>
      </c>
      <c r="D174" s="1" t="s">
        <v>328</v>
      </c>
      <c r="E174" s="1" t="s">
        <v>329</v>
      </c>
      <c r="F174" s="1" t="str">
        <f>"3510124656985"</f>
        <v>3510124656985</v>
      </c>
      <c r="G174" s="3"/>
      <c r="I174" s="1" t="s">
        <v>13</v>
      </c>
    </row>
    <row r="175" spans="1:9" ht="15">
      <c r="A175" s="1" t="s">
        <v>9</v>
      </c>
      <c r="B175" s="1" t="s">
        <v>10</v>
      </c>
      <c r="C175" s="2">
        <v>10170</v>
      </c>
      <c r="D175" s="1" t="s">
        <v>330</v>
      </c>
      <c r="E175" s="1" t="s">
        <v>331</v>
      </c>
      <c r="F175" s="1" t="str">
        <f>"3520173057139"</f>
        <v>3520173057139</v>
      </c>
      <c r="G175" s="3"/>
      <c r="I175" s="1" t="s">
        <v>13</v>
      </c>
    </row>
    <row r="176" spans="1:9" ht="15">
      <c r="A176" s="1" t="s">
        <v>9</v>
      </c>
      <c r="B176" s="1" t="s">
        <v>10</v>
      </c>
      <c r="C176" s="2">
        <v>10171</v>
      </c>
      <c r="D176" s="1" t="s">
        <v>332</v>
      </c>
      <c r="E176" s="1" t="s">
        <v>333</v>
      </c>
      <c r="F176" s="1" t="str">
        <f>"3310009357597"</f>
        <v>3310009357597</v>
      </c>
      <c r="G176" s="3"/>
      <c r="I176" s="1" t="s">
        <v>13</v>
      </c>
    </row>
    <row r="177" spans="1:9" ht="15">
      <c r="A177" s="1" t="s">
        <v>9</v>
      </c>
      <c r="B177" s="1" t="s">
        <v>10</v>
      </c>
      <c r="C177" s="2">
        <v>10172</v>
      </c>
      <c r="D177" s="1" t="s">
        <v>81</v>
      </c>
      <c r="E177" s="1" t="s">
        <v>334</v>
      </c>
      <c r="F177" s="1" t="str">
        <f>"3510313365623"</f>
        <v>3510313365623</v>
      </c>
      <c r="G177" s="3"/>
      <c r="I177" s="1" t="s">
        <v>13</v>
      </c>
    </row>
    <row r="178" spans="1:9" ht="15">
      <c r="A178" s="1" t="s">
        <v>9</v>
      </c>
      <c r="B178" s="1" t="s">
        <v>10</v>
      </c>
      <c r="C178" s="2">
        <v>10173</v>
      </c>
      <c r="D178" s="1" t="s">
        <v>81</v>
      </c>
      <c r="E178" s="1" t="s">
        <v>17</v>
      </c>
      <c r="F178" s="1" t="str">
        <f>"3660375262197"</f>
        <v>3660375262197</v>
      </c>
      <c r="G178" s="3"/>
      <c r="I178" s="1" t="s">
        <v>13</v>
      </c>
    </row>
    <row r="179" spans="1:9" ht="15">
      <c r="A179" s="1" t="s">
        <v>9</v>
      </c>
      <c r="B179" s="1" t="s">
        <v>10</v>
      </c>
      <c r="C179" s="2">
        <v>10174</v>
      </c>
      <c r="D179" s="1" t="s">
        <v>335</v>
      </c>
      <c r="E179" s="1" t="s">
        <v>336</v>
      </c>
      <c r="F179" s="1" t="str">
        <f>"3630204019035"</f>
        <v>3630204019035</v>
      </c>
      <c r="G179" s="3"/>
      <c r="I179" s="1" t="s">
        <v>13</v>
      </c>
    </row>
    <row r="180" spans="1:9" ht="15">
      <c r="A180" s="1" t="s">
        <v>9</v>
      </c>
      <c r="B180" s="1" t="s">
        <v>10</v>
      </c>
      <c r="C180" s="2">
        <v>10175</v>
      </c>
      <c r="D180" s="1" t="s">
        <v>337</v>
      </c>
      <c r="E180" s="1" t="s">
        <v>338</v>
      </c>
      <c r="F180" s="1" t="str">
        <f>"3440335534563"</f>
        <v>3440335534563</v>
      </c>
      <c r="G180" s="3"/>
      <c r="I180" s="1" t="s">
        <v>13</v>
      </c>
    </row>
    <row r="181" spans="1:9" ht="15">
      <c r="A181" s="1" t="s">
        <v>9</v>
      </c>
      <c r="B181" s="1" t="s">
        <v>10</v>
      </c>
      <c r="C181" s="2">
        <v>10176</v>
      </c>
      <c r="D181" s="1" t="s">
        <v>339</v>
      </c>
      <c r="E181" s="1" t="s">
        <v>340</v>
      </c>
      <c r="F181" s="1" t="str">
        <f>"3510295290429"</f>
        <v>3510295290429</v>
      </c>
      <c r="G181" s="3"/>
      <c r="I181" s="1" t="s">
        <v>13</v>
      </c>
    </row>
    <row r="182" spans="1:9" ht="15">
      <c r="A182" s="1" t="s">
        <v>9</v>
      </c>
      <c r="B182" s="1" t="s">
        <v>10</v>
      </c>
      <c r="C182" s="2">
        <v>10177</v>
      </c>
      <c r="D182" s="1" t="s">
        <v>131</v>
      </c>
      <c r="E182" s="1" t="s">
        <v>198</v>
      </c>
      <c r="F182" s="1" t="str">
        <f>"3540265259593"</f>
        <v>3540265259593</v>
      </c>
      <c r="G182" s="3"/>
      <c r="I182" s="1" t="s">
        <v>13</v>
      </c>
    </row>
    <row r="183" spans="1:9" ht="15">
      <c r="A183" s="1" t="s">
        <v>9</v>
      </c>
      <c r="B183" s="1" t="s">
        <v>10</v>
      </c>
      <c r="C183" s="2">
        <v>10178</v>
      </c>
      <c r="D183" s="1" t="s">
        <v>341</v>
      </c>
      <c r="E183" s="1" t="s">
        <v>342</v>
      </c>
      <c r="F183" s="1" t="str">
        <f>"3310095704149"</f>
        <v>3310095704149</v>
      </c>
      <c r="G183" s="3"/>
      <c r="I183" s="1" t="s">
        <v>13</v>
      </c>
    </row>
    <row r="184" spans="1:9" ht="15">
      <c r="A184" s="1" t="s">
        <v>9</v>
      </c>
      <c r="B184" s="1" t="s">
        <v>10</v>
      </c>
      <c r="C184" s="2">
        <v>10179</v>
      </c>
      <c r="D184" s="1" t="s">
        <v>343</v>
      </c>
      <c r="E184" s="1" t="s">
        <v>344</v>
      </c>
      <c r="F184" s="1" t="str">
        <f>"3510267473093"</f>
        <v>3510267473093</v>
      </c>
      <c r="G184" s="3"/>
      <c r="I184" s="1" t="s">
        <v>13</v>
      </c>
    </row>
    <row r="185" spans="1:9" ht="15">
      <c r="A185" s="1" t="s">
        <v>9</v>
      </c>
      <c r="B185" s="1" t="s">
        <v>10</v>
      </c>
      <c r="C185" s="2">
        <v>10180</v>
      </c>
      <c r="D185" s="1" t="s">
        <v>345</v>
      </c>
      <c r="E185" s="1" t="s">
        <v>346</v>
      </c>
      <c r="F185" s="1" t="str">
        <f>"3320115229721"</f>
        <v>3320115229721</v>
      </c>
      <c r="G185" s="3"/>
      <c r="I185" s="1" t="s">
        <v>13</v>
      </c>
    </row>
    <row r="186" spans="1:9" ht="15">
      <c r="A186" s="1" t="s">
        <v>9</v>
      </c>
      <c r="B186" s="1" t="s">
        <v>10</v>
      </c>
      <c r="C186" s="2">
        <v>10181</v>
      </c>
      <c r="D186" s="1" t="s">
        <v>347</v>
      </c>
      <c r="E186" s="1" t="s">
        <v>348</v>
      </c>
      <c r="F186" s="1" t="str">
        <f>"3460325034565"</f>
        <v>3460325034565</v>
      </c>
      <c r="G186" s="3"/>
      <c r="I186" s="1" t="s">
        <v>13</v>
      </c>
    </row>
    <row r="187" spans="1:9" ht="15">
      <c r="A187" s="1" t="s">
        <v>9</v>
      </c>
      <c r="B187" s="1" t="s">
        <v>10</v>
      </c>
      <c r="C187" s="2">
        <v>10182</v>
      </c>
      <c r="D187" s="1" t="s">
        <v>349</v>
      </c>
      <c r="E187" s="1" t="s">
        <v>350</v>
      </c>
      <c r="F187" s="1" t="str">
        <f>"3630278029847"</f>
        <v>3630278029847</v>
      </c>
      <c r="G187" s="3"/>
      <c r="I187" s="1" t="s">
        <v>13</v>
      </c>
    </row>
    <row r="188" spans="1:9" ht="15">
      <c r="A188" s="1" t="s">
        <v>9</v>
      </c>
      <c r="B188" s="1" t="s">
        <v>10</v>
      </c>
      <c r="C188" s="2">
        <v>10183</v>
      </c>
      <c r="D188" s="1" t="s">
        <v>351</v>
      </c>
      <c r="E188" s="1" t="s">
        <v>352</v>
      </c>
      <c r="F188" s="1" t="str">
        <f>"3110277073303"</f>
        <v>3110277073303</v>
      </c>
      <c r="G188" s="3"/>
      <c r="I188" s="1" t="s">
        <v>13</v>
      </c>
    </row>
    <row r="189" spans="1:9" ht="15">
      <c r="A189" s="1" t="s">
        <v>9</v>
      </c>
      <c r="B189" s="1" t="s">
        <v>10</v>
      </c>
      <c r="C189" s="2">
        <v>10184</v>
      </c>
      <c r="D189" s="1" t="s">
        <v>353</v>
      </c>
      <c r="E189" s="1" t="s">
        <v>354</v>
      </c>
      <c r="F189" s="1" t="str">
        <f>"3630229849225"</f>
        <v>3630229849225</v>
      </c>
      <c r="G189" s="3"/>
      <c r="I189" s="1" t="s">
        <v>13</v>
      </c>
    </row>
    <row r="190" spans="1:9" ht="15">
      <c r="A190" s="1" t="s">
        <v>9</v>
      </c>
      <c r="B190" s="1" t="s">
        <v>10</v>
      </c>
      <c r="C190" s="2">
        <v>10185</v>
      </c>
      <c r="D190" s="1" t="s">
        <v>355</v>
      </c>
      <c r="E190" s="1" t="s">
        <v>356</v>
      </c>
      <c r="F190" s="1" t="str">
        <f>"3840367594273"</f>
        <v>3840367594273</v>
      </c>
      <c r="G190" s="3"/>
      <c r="I190" s="1" t="s">
        <v>13</v>
      </c>
    </row>
    <row r="191" spans="1:9" ht="15">
      <c r="A191" s="1" t="s">
        <v>9</v>
      </c>
      <c r="B191" s="1" t="s">
        <v>10</v>
      </c>
      <c r="C191" s="2">
        <v>10186</v>
      </c>
      <c r="D191" s="1" t="s">
        <v>357</v>
      </c>
      <c r="E191" s="1" t="s">
        <v>358</v>
      </c>
      <c r="F191" s="1" t="str">
        <f>"3520240545239"</f>
        <v>3520240545239</v>
      </c>
      <c r="G191" s="3"/>
      <c r="I191" s="1" t="s">
        <v>13</v>
      </c>
    </row>
    <row r="192" spans="1:9" ht="15">
      <c r="A192" s="1" t="s">
        <v>9</v>
      </c>
      <c r="B192" s="1" t="s">
        <v>10</v>
      </c>
      <c r="C192" s="2">
        <v>10187</v>
      </c>
      <c r="D192" s="1" t="s">
        <v>359</v>
      </c>
      <c r="E192" s="1" t="s">
        <v>360</v>
      </c>
      <c r="F192" s="1" t="str">
        <f>"3630161738683"</f>
        <v>3630161738683</v>
      </c>
      <c r="G192" s="3"/>
      <c r="I192" s="1" t="s">
        <v>13</v>
      </c>
    </row>
    <row r="193" spans="1:9" ht="15">
      <c r="A193" s="1" t="s">
        <v>9</v>
      </c>
      <c r="B193" s="1" t="s">
        <v>10</v>
      </c>
      <c r="C193" s="2">
        <v>10188</v>
      </c>
      <c r="D193" s="1" t="s">
        <v>359</v>
      </c>
      <c r="E193" s="1" t="s">
        <v>12</v>
      </c>
      <c r="F193" s="1" t="str">
        <f>"3440104275611"</f>
        <v>3440104275611</v>
      </c>
      <c r="G193" s="3"/>
      <c r="I193" s="1" t="s">
        <v>13</v>
      </c>
    </row>
    <row r="194" spans="1:9" ht="15">
      <c r="A194" s="1" t="s">
        <v>9</v>
      </c>
      <c r="B194" s="1" t="s">
        <v>10</v>
      </c>
      <c r="C194" s="2">
        <v>10189</v>
      </c>
      <c r="D194" s="1" t="s">
        <v>361</v>
      </c>
      <c r="E194" s="1" t="s">
        <v>362</v>
      </c>
      <c r="F194" s="1" t="str">
        <f>"3310658588869"</f>
        <v>3310658588869</v>
      </c>
      <c r="G194" s="3"/>
      <c r="I194" s="1" t="s">
        <v>13</v>
      </c>
    </row>
    <row r="195" spans="1:9" ht="15">
      <c r="A195" s="1" t="s">
        <v>9</v>
      </c>
      <c r="B195" s="1" t="s">
        <v>10</v>
      </c>
      <c r="C195" s="2">
        <v>10190</v>
      </c>
      <c r="D195" s="1" t="s">
        <v>363</v>
      </c>
      <c r="E195" s="1" t="s">
        <v>364</v>
      </c>
      <c r="F195" s="1" t="str">
        <f>"3310217945749"</f>
        <v>3310217945749</v>
      </c>
      <c r="G195" s="3"/>
      <c r="I195" s="1" t="s">
        <v>13</v>
      </c>
    </row>
    <row r="196" spans="1:9" ht="15">
      <c r="A196" s="1" t="s">
        <v>9</v>
      </c>
      <c r="B196" s="1" t="s">
        <v>10</v>
      </c>
      <c r="C196" s="2">
        <v>10191</v>
      </c>
      <c r="D196" s="1" t="s">
        <v>275</v>
      </c>
      <c r="E196" s="1" t="s">
        <v>365</v>
      </c>
      <c r="F196" s="1" t="str">
        <f>"3810107052141"</f>
        <v>3810107052141</v>
      </c>
      <c r="G196" s="3"/>
      <c r="I196" s="1" t="s">
        <v>13</v>
      </c>
    </row>
    <row r="197" spans="1:9" ht="15">
      <c r="A197" s="1" t="s">
        <v>9</v>
      </c>
      <c r="B197" s="1" t="s">
        <v>10</v>
      </c>
      <c r="C197" s="2">
        <v>10192</v>
      </c>
      <c r="D197" s="1" t="s">
        <v>366</v>
      </c>
      <c r="E197" s="1" t="s">
        <v>367</v>
      </c>
      <c r="F197" s="1" t="str">
        <f>"3630261501687"</f>
        <v>3630261501687</v>
      </c>
      <c r="G197" s="3"/>
      <c r="I197" s="1" t="s">
        <v>13</v>
      </c>
    </row>
    <row r="198" spans="1:9" ht="15">
      <c r="A198" s="1" t="s">
        <v>9</v>
      </c>
      <c r="B198" s="1" t="s">
        <v>10</v>
      </c>
      <c r="C198" s="2">
        <v>10193</v>
      </c>
      <c r="D198" s="1" t="s">
        <v>368</v>
      </c>
      <c r="E198" s="1" t="s">
        <v>24</v>
      </c>
      <c r="F198" s="1" t="str">
        <f>"3520230527539"</f>
        <v>3520230527539</v>
      </c>
      <c r="G198" s="3"/>
      <c r="I198" s="1" t="s">
        <v>13</v>
      </c>
    </row>
    <row r="199" spans="1:9" ht="15">
      <c r="A199" s="1" t="s">
        <v>9</v>
      </c>
      <c r="B199" s="1" t="s">
        <v>10</v>
      </c>
      <c r="C199" s="2">
        <v>10194</v>
      </c>
      <c r="D199" s="1" t="s">
        <v>369</v>
      </c>
      <c r="E199" s="1" t="s">
        <v>43</v>
      </c>
      <c r="F199" s="1" t="str">
        <f>"3520229591763"</f>
        <v>3520229591763</v>
      </c>
      <c r="G199" s="3"/>
      <c r="I199" s="1" t="s">
        <v>13</v>
      </c>
    </row>
    <row r="200" spans="1:9" ht="15">
      <c r="A200" s="1" t="s">
        <v>9</v>
      </c>
      <c r="B200" s="1" t="s">
        <v>10</v>
      </c>
      <c r="C200" s="2">
        <v>10195</v>
      </c>
      <c r="D200" s="1" t="s">
        <v>370</v>
      </c>
      <c r="E200" s="1" t="s">
        <v>371</v>
      </c>
      <c r="F200" s="1" t="str">
        <f>"3630253804253"</f>
        <v>3630253804253</v>
      </c>
      <c r="G200" s="3"/>
      <c r="I200" s="1" t="s">
        <v>13</v>
      </c>
    </row>
    <row r="201" spans="1:9" ht="15">
      <c r="A201" s="1" t="s">
        <v>9</v>
      </c>
      <c r="B201" s="1" t="s">
        <v>10</v>
      </c>
      <c r="C201" s="2">
        <v>10196</v>
      </c>
      <c r="D201" s="1" t="s">
        <v>372</v>
      </c>
      <c r="E201" s="1" t="s">
        <v>373</v>
      </c>
      <c r="F201" s="1" t="str">
        <f>"3510206948393"</f>
        <v>3510206948393</v>
      </c>
      <c r="G201" s="3"/>
      <c r="I201" s="1" t="s">
        <v>13</v>
      </c>
    </row>
    <row r="202" spans="1:9" ht="15">
      <c r="A202" s="1" t="s">
        <v>9</v>
      </c>
      <c r="B202" s="1" t="s">
        <v>10</v>
      </c>
      <c r="C202" s="2">
        <v>10197</v>
      </c>
      <c r="D202" s="1" t="s">
        <v>374</v>
      </c>
      <c r="E202" s="1" t="s">
        <v>375</v>
      </c>
      <c r="F202" s="1" t="str">
        <f>"3540478645847"</f>
        <v>3540478645847</v>
      </c>
      <c r="G202" s="3"/>
      <c r="I202" s="1" t="s">
        <v>13</v>
      </c>
    </row>
    <row r="203" spans="1:9" ht="15">
      <c r="A203" s="1" t="s">
        <v>9</v>
      </c>
      <c r="B203" s="1" t="s">
        <v>10</v>
      </c>
      <c r="C203" s="2">
        <v>10198</v>
      </c>
      <c r="D203" s="1" t="s">
        <v>376</v>
      </c>
      <c r="E203" s="1" t="s">
        <v>377</v>
      </c>
      <c r="F203" s="1" t="str">
        <f>"3520241705217"</f>
        <v>3520241705217</v>
      </c>
      <c r="G203" s="3"/>
      <c r="I203" s="1" t="s">
        <v>13</v>
      </c>
    </row>
    <row r="204" spans="1:9" ht="15">
      <c r="A204" s="1" t="s">
        <v>9</v>
      </c>
      <c r="B204" s="1" t="s">
        <v>10</v>
      </c>
      <c r="C204" s="2">
        <v>10199</v>
      </c>
      <c r="D204" s="1" t="s">
        <v>378</v>
      </c>
      <c r="E204" s="1" t="s">
        <v>379</v>
      </c>
      <c r="F204" s="1" t="str">
        <f>"3640207475961"</f>
        <v>3640207475961</v>
      </c>
      <c r="G204" s="3"/>
      <c r="I204" s="1" t="s">
        <v>13</v>
      </c>
    </row>
    <row r="205" spans="1:9" ht="15">
      <c r="A205" s="1" t="s">
        <v>9</v>
      </c>
      <c r="B205" s="1" t="s">
        <v>10</v>
      </c>
      <c r="C205" s="2">
        <v>10200</v>
      </c>
      <c r="D205" s="1" t="s">
        <v>380</v>
      </c>
      <c r="E205" s="1" t="s">
        <v>381</v>
      </c>
      <c r="F205" s="1" t="str">
        <f>"3130324322697"</f>
        <v>3130324322697</v>
      </c>
      <c r="G205" s="3"/>
      <c r="I205" s="1" t="s">
        <v>13</v>
      </c>
    </row>
    <row r="206" spans="1:9" ht="15">
      <c r="A206" s="1" t="s">
        <v>9</v>
      </c>
      <c r="B206" s="1" t="s">
        <v>10</v>
      </c>
      <c r="C206" s="2">
        <v>10201</v>
      </c>
      <c r="D206" s="1" t="s">
        <v>380</v>
      </c>
      <c r="E206" s="1" t="s">
        <v>17</v>
      </c>
      <c r="F206" s="1" t="str">
        <f>"3530172434495"</f>
        <v>3530172434495</v>
      </c>
      <c r="G206" s="3"/>
      <c r="I206" s="1" t="s">
        <v>382</v>
      </c>
    </row>
    <row r="207" spans="1:9" ht="15">
      <c r="A207" s="1" t="s">
        <v>9</v>
      </c>
      <c r="B207" s="1" t="s">
        <v>10</v>
      </c>
      <c r="C207" s="2">
        <v>10202</v>
      </c>
      <c r="D207" s="1" t="s">
        <v>380</v>
      </c>
      <c r="E207" s="1" t="s">
        <v>383</v>
      </c>
      <c r="F207" s="1" t="str">
        <f>"3620227888893"</f>
        <v>3620227888893</v>
      </c>
      <c r="G207" s="3"/>
      <c r="I207" s="1" t="s">
        <v>382</v>
      </c>
    </row>
    <row r="208" spans="1:9" ht="15">
      <c r="A208" s="1" t="s">
        <v>9</v>
      </c>
      <c r="B208" s="1" t="s">
        <v>10</v>
      </c>
      <c r="C208" s="2">
        <v>10203</v>
      </c>
      <c r="D208" s="1" t="s">
        <v>384</v>
      </c>
      <c r="E208" s="1" t="s">
        <v>385</v>
      </c>
      <c r="F208" s="1" t="str">
        <f>"3320208882385"</f>
        <v>3320208882385</v>
      </c>
      <c r="G208" s="3"/>
      <c r="I208" s="1" t="s">
        <v>382</v>
      </c>
    </row>
    <row r="209" spans="1:9" ht="15">
      <c r="A209" s="1" t="s">
        <v>9</v>
      </c>
      <c r="B209" s="1" t="s">
        <v>10</v>
      </c>
      <c r="C209" s="2">
        <v>10204</v>
      </c>
      <c r="D209" s="1" t="s">
        <v>386</v>
      </c>
      <c r="E209" s="1" t="s">
        <v>387</v>
      </c>
      <c r="F209" s="1" t="str">
        <f>"3110502821793"</f>
        <v>3110502821793</v>
      </c>
      <c r="G209" s="3"/>
      <c r="I209" s="1" t="s">
        <v>382</v>
      </c>
    </row>
    <row r="210" spans="1:9" ht="15">
      <c r="A210" s="1" t="s">
        <v>9</v>
      </c>
      <c r="B210" s="1" t="s">
        <v>10</v>
      </c>
      <c r="C210" s="2">
        <v>10205</v>
      </c>
      <c r="D210" s="1" t="s">
        <v>388</v>
      </c>
      <c r="E210" s="1" t="s">
        <v>389</v>
      </c>
      <c r="F210" s="1" t="str">
        <f>"3830211135839"</f>
        <v>3830211135839</v>
      </c>
      <c r="G210" s="3"/>
      <c r="I210" s="1" t="s">
        <v>382</v>
      </c>
    </row>
    <row r="211" spans="1:9" ht="15">
      <c r="A211" s="1" t="s">
        <v>9</v>
      </c>
      <c r="B211" s="1" t="s">
        <v>10</v>
      </c>
      <c r="C211" s="2">
        <v>10206</v>
      </c>
      <c r="D211" s="1" t="s">
        <v>390</v>
      </c>
      <c r="E211" s="1" t="s">
        <v>391</v>
      </c>
      <c r="F211" s="1" t="str">
        <f>"3620212348393"</f>
        <v>3620212348393</v>
      </c>
      <c r="G211" s="3"/>
      <c r="I211" s="1" t="s">
        <v>382</v>
      </c>
    </row>
    <row r="212" spans="1:9" ht="15">
      <c r="A212" s="1" t="s">
        <v>9</v>
      </c>
      <c r="B212" s="1" t="s">
        <v>10</v>
      </c>
      <c r="C212" s="2">
        <v>10207</v>
      </c>
      <c r="D212" s="1" t="s">
        <v>392</v>
      </c>
      <c r="E212" s="1" t="s">
        <v>393</v>
      </c>
      <c r="F212" s="1" t="str">
        <f>"3440318892225"</f>
        <v>3440318892225</v>
      </c>
      <c r="G212" s="3"/>
      <c r="I212" s="1" t="s">
        <v>382</v>
      </c>
    </row>
    <row r="213" spans="1:9" ht="15">
      <c r="A213" s="1" t="s">
        <v>9</v>
      </c>
      <c r="B213" s="1" t="s">
        <v>10</v>
      </c>
      <c r="C213" s="2">
        <v>10208</v>
      </c>
      <c r="D213" s="1" t="s">
        <v>394</v>
      </c>
      <c r="E213" s="1" t="s">
        <v>395</v>
      </c>
      <c r="F213" s="1" t="str">
        <f>"3310421107041"</f>
        <v>3310421107041</v>
      </c>
      <c r="G213" s="3"/>
      <c r="I213" s="1" t="s">
        <v>382</v>
      </c>
    </row>
    <row r="214" spans="1:9" ht="15">
      <c r="A214" s="1" t="s">
        <v>9</v>
      </c>
      <c r="B214" s="1" t="s">
        <v>10</v>
      </c>
      <c r="C214" s="2">
        <v>10209</v>
      </c>
      <c r="D214" s="1" t="s">
        <v>396</v>
      </c>
      <c r="E214" s="1" t="s">
        <v>397</v>
      </c>
      <c r="F214" s="1" t="str">
        <f>"3630204294891"</f>
        <v>3630204294891</v>
      </c>
      <c r="G214" s="3"/>
      <c r="I214" s="1" t="s">
        <v>382</v>
      </c>
    </row>
    <row r="215" spans="1:9" ht="15">
      <c r="A215" s="1" t="s">
        <v>9</v>
      </c>
      <c r="B215" s="1" t="s">
        <v>10</v>
      </c>
      <c r="C215" s="2">
        <v>10210</v>
      </c>
      <c r="D215" s="1" t="s">
        <v>53</v>
      </c>
      <c r="E215" s="1" t="s">
        <v>398</v>
      </c>
      <c r="F215" s="1" t="str">
        <f>"3840322752313"</f>
        <v>3840322752313</v>
      </c>
      <c r="G215" s="3"/>
      <c r="I215" s="1" t="s">
        <v>382</v>
      </c>
    </row>
    <row r="216" spans="1:9" ht="15">
      <c r="A216" s="1" t="s">
        <v>9</v>
      </c>
      <c r="B216" s="1" t="s">
        <v>10</v>
      </c>
      <c r="C216" s="2">
        <v>10211</v>
      </c>
      <c r="D216" s="1" t="s">
        <v>399</v>
      </c>
      <c r="E216" s="1" t="s">
        <v>400</v>
      </c>
      <c r="F216" s="1" t="str">
        <f>"3540219425997"</f>
        <v>3540219425997</v>
      </c>
      <c r="G216" s="3"/>
      <c r="I216" s="1" t="s">
        <v>382</v>
      </c>
    </row>
    <row r="217" spans="1:9" ht="15">
      <c r="A217" s="1" t="s">
        <v>9</v>
      </c>
      <c r="B217" s="1" t="s">
        <v>10</v>
      </c>
      <c r="C217" s="2">
        <v>10212</v>
      </c>
      <c r="D217" s="1" t="s">
        <v>401</v>
      </c>
      <c r="E217" s="1" t="s">
        <v>12</v>
      </c>
      <c r="F217" s="1" t="str">
        <f>"3120317204945"</f>
        <v>3120317204945</v>
      </c>
      <c r="G217" s="3"/>
      <c r="I217" s="1" t="s">
        <v>382</v>
      </c>
    </row>
    <row r="218" spans="1:9" ht="15">
      <c r="A218" s="1" t="s">
        <v>9</v>
      </c>
      <c r="B218" s="1" t="s">
        <v>10</v>
      </c>
      <c r="C218" s="2">
        <v>10213</v>
      </c>
      <c r="D218" s="1" t="s">
        <v>402</v>
      </c>
      <c r="E218" s="1" t="s">
        <v>370</v>
      </c>
      <c r="F218" s="1" t="str">
        <f>"3330320944443"</f>
        <v>3330320944443</v>
      </c>
      <c r="G218" s="3"/>
      <c r="I218" s="1" t="s">
        <v>382</v>
      </c>
    </row>
    <row r="219" spans="1:9" ht="15">
      <c r="A219" s="1" t="s">
        <v>9</v>
      </c>
      <c r="B219" s="1" t="s">
        <v>10</v>
      </c>
      <c r="C219" s="2">
        <v>10214</v>
      </c>
      <c r="D219" s="1" t="s">
        <v>403</v>
      </c>
      <c r="E219" s="1" t="s">
        <v>404</v>
      </c>
      <c r="F219" s="1" t="str">
        <f>"3810107002147"</f>
        <v>3810107002147</v>
      </c>
      <c r="G219" s="3"/>
      <c r="I219" s="1" t="s">
        <v>382</v>
      </c>
    </row>
    <row r="220" spans="1:9" ht="15">
      <c r="A220" s="1" t="s">
        <v>9</v>
      </c>
      <c r="B220" s="1" t="s">
        <v>10</v>
      </c>
      <c r="C220" s="2">
        <v>10215</v>
      </c>
      <c r="D220" s="1" t="s">
        <v>405</v>
      </c>
      <c r="E220" s="1" t="s">
        <v>406</v>
      </c>
      <c r="F220" s="1" t="str">
        <f>"3530220447447"</f>
        <v>3530220447447</v>
      </c>
      <c r="G220" s="3"/>
      <c r="I220" s="1" t="s">
        <v>382</v>
      </c>
    </row>
    <row r="221" spans="1:9" ht="15">
      <c r="A221" s="1" t="s">
        <v>9</v>
      </c>
      <c r="B221" s="1" t="s">
        <v>10</v>
      </c>
      <c r="C221" s="2">
        <v>10216</v>
      </c>
      <c r="D221" s="1" t="s">
        <v>407</v>
      </c>
      <c r="E221" s="1" t="s">
        <v>408</v>
      </c>
      <c r="F221" s="1" t="str">
        <f>"3410150018475"</f>
        <v>3410150018475</v>
      </c>
      <c r="G221" s="3"/>
      <c r="I221" s="1" t="s">
        <v>382</v>
      </c>
    </row>
    <row r="222" spans="1:9" ht="15">
      <c r="A222" s="1" t="s">
        <v>9</v>
      </c>
      <c r="B222" s="1" t="s">
        <v>10</v>
      </c>
      <c r="C222" s="2">
        <v>10217</v>
      </c>
      <c r="D222" s="1" t="s">
        <v>409</v>
      </c>
      <c r="E222" s="1" t="s">
        <v>410</v>
      </c>
      <c r="F222" s="1" t="str">
        <f>"3840364492531"</f>
        <v>3840364492531</v>
      </c>
      <c r="G222" s="3"/>
      <c r="I222" s="1" t="s">
        <v>382</v>
      </c>
    </row>
    <row r="223" spans="1:9" ht="15">
      <c r="A223" s="1" t="s">
        <v>9</v>
      </c>
      <c r="B223" s="1" t="s">
        <v>10</v>
      </c>
      <c r="C223" s="2">
        <v>10218</v>
      </c>
      <c r="D223" s="1" t="s">
        <v>411</v>
      </c>
      <c r="E223" s="1" t="s">
        <v>412</v>
      </c>
      <c r="F223" s="1" t="str">
        <f>"3840322590115"</f>
        <v>3840322590115</v>
      </c>
      <c r="G223" s="3"/>
      <c r="I223" s="1" t="s">
        <v>382</v>
      </c>
    </row>
    <row r="224" spans="1:9" ht="15">
      <c r="A224" s="1" t="s">
        <v>9</v>
      </c>
      <c r="B224" s="1" t="s">
        <v>10</v>
      </c>
      <c r="C224" s="2">
        <v>10219</v>
      </c>
      <c r="D224" s="1" t="s">
        <v>391</v>
      </c>
      <c r="E224" s="1" t="s">
        <v>260</v>
      </c>
      <c r="F224" s="1" t="str">
        <f>"3460107835703"</f>
        <v>3460107835703</v>
      </c>
      <c r="G224" s="3"/>
      <c r="I224" s="1" t="s">
        <v>382</v>
      </c>
    </row>
    <row r="225" spans="1:9" ht="15">
      <c r="A225" s="1" t="s">
        <v>9</v>
      </c>
      <c r="B225" s="1" t="s">
        <v>10</v>
      </c>
      <c r="C225" s="2">
        <v>10220</v>
      </c>
      <c r="D225" s="1" t="s">
        <v>391</v>
      </c>
      <c r="E225" s="1" t="s">
        <v>413</v>
      </c>
      <c r="F225" s="1" t="str">
        <f>"3410123169507"</f>
        <v>3410123169507</v>
      </c>
      <c r="G225" s="3"/>
      <c r="I225" s="1" t="s">
        <v>382</v>
      </c>
    </row>
    <row r="226" spans="1:9" ht="15">
      <c r="A226" s="1" t="s">
        <v>9</v>
      </c>
      <c r="B226" s="1" t="s">
        <v>10</v>
      </c>
      <c r="C226" s="2">
        <v>10221</v>
      </c>
      <c r="D226" s="1" t="s">
        <v>391</v>
      </c>
      <c r="E226" s="1" t="s">
        <v>414</v>
      </c>
      <c r="F226" s="1" t="str">
        <f>"3520276622017"</f>
        <v>3520276622017</v>
      </c>
      <c r="G226" s="3"/>
      <c r="I226" s="1" t="s">
        <v>382</v>
      </c>
    </row>
    <row r="227" spans="1:9" ht="15">
      <c r="A227" s="1" t="s">
        <v>9</v>
      </c>
      <c r="B227" s="1" t="s">
        <v>10</v>
      </c>
      <c r="C227" s="2">
        <v>10222</v>
      </c>
      <c r="D227" s="1" t="s">
        <v>391</v>
      </c>
      <c r="E227" s="1" t="s">
        <v>389</v>
      </c>
      <c r="F227" s="1" t="str">
        <f>"3660115566583"</f>
        <v>3660115566583</v>
      </c>
      <c r="G227" s="3"/>
      <c r="I227" s="1" t="s">
        <v>382</v>
      </c>
    </row>
    <row r="228" spans="1:9" ht="15">
      <c r="A228" s="1" t="s">
        <v>9</v>
      </c>
      <c r="B228" s="1" t="s">
        <v>10</v>
      </c>
      <c r="C228" s="2">
        <v>10223</v>
      </c>
      <c r="D228" s="1" t="s">
        <v>415</v>
      </c>
      <c r="E228" s="1" t="s">
        <v>416</v>
      </c>
      <c r="F228" s="1" t="str">
        <f>"3610316648685"</f>
        <v>3610316648685</v>
      </c>
      <c r="G228" s="3"/>
      <c r="I228" s="1" t="s">
        <v>382</v>
      </c>
    </row>
    <row r="229" spans="1:9" ht="15">
      <c r="A229" s="1" t="s">
        <v>9</v>
      </c>
      <c r="B229" s="1" t="s">
        <v>10</v>
      </c>
      <c r="C229" s="2">
        <v>10224</v>
      </c>
      <c r="D229" s="1" t="s">
        <v>417</v>
      </c>
      <c r="E229" s="1" t="s">
        <v>418</v>
      </c>
      <c r="F229" s="1" t="str">
        <f>"3440271037785"</f>
        <v>3440271037785</v>
      </c>
      <c r="G229" s="3"/>
      <c r="I229" s="1" t="s">
        <v>382</v>
      </c>
    </row>
    <row r="230" spans="1:9" ht="15">
      <c r="A230" s="1" t="s">
        <v>9</v>
      </c>
      <c r="B230" s="1" t="s">
        <v>10</v>
      </c>
      <c r="C230" s="2">
        <v>10225</v>
      </c>
      <c r="D230" s="1" t="s">
        <v>419</v>
      </c>
      <c r="E230" s="1" t="s">
        <v>420</v>
      </c>
      <c r="F230" s="1" t="str">
        <f>"3650131652937"</f>
        <v>3650131652937</v>
      </c>
      <c r="G230" s="3"/>
      <c r="I230" s="1" t="s">
        <v>382</v>
      </c>
    </row>
    <row r="231" spans="1:9" ht="15">
      <c r="A231" s="1" t="s">
        <v>9</v>
      </c>
      <c r="B231" s="1" t="s">
        <v>10</v>
      </c>
      <c r="C231" s="2">
        <v>10226</v>
      </c>
      <c r="D231" s="1" t="s">
        <v>421</v>
      </c>
      <c r="E231" s="1" t="s">
        <v>422</v>
      </c>
      <c r="F231" s="1" t="str">
        <f>"3660344122195"</f>
        <v>3660344122195</v>
      </c>
      <c r="G231" s="3"/>
      <c r="I231" s="1" t="s">
        <v>382</v>
      </c>
    </row>
    <row r="232" spans="1:9" ht="15">
      <c r="A232" s="1" t="s">
        <v>9</v>
      </c>
      <c r="B232" s="1" t="s">
        <v>10</v>
      </c>
      <c r="C232" s="2">
        <v>10227</v>
      </c>
      <c r="D232" s="1" t="s">
        <v>423</v>
      </c>
      <c r="E232" s="1" t="s">
        <v>424</v>
      </c>
      <c r="F232" s="1" t="str">
        <f>"3110115899689"</f>
        <v>3110115899689</v>
      </c>
      <c r="G232" s="3"/>
      <c r="I232" s="1" t="s">
        <v>382</v>
      </c>
    </row>
    <row r="233" spans="1:9" ht="15">
      <c r="A233" s="1" t="s">
        <v>9</v>
      </c>
      <c r="B233" s="1" t="s">
        <v>10</v>
      </c>
      <c r="C233" s="2">
        <v>10228</v>
      </c>
      <c r="D233" s="1" t="s">
        <v>425</v>
      </c>
      <c r="E233" s="1" t="s">
        <v>426</v>
      </c>
      <c r="F233" s="1" t="str">
        <f>"3660106514645"</f>
        <v>3660106514645</v>
      </c>
      <c r="G233" s="3"/>
      <c r="I233" s="1" t="s">
        <v>382</v>
      </c>
    </row>
    <row r="234" spans="1:9" ht="15">
      <c r="A234" s="1" t="s">
        <v>9</v>
      </c>
      <c r="B234" s="1" t="s">
        <v>10</v>
      </c>
      <c r="C234" s="2">
        <v>10229</v>
      </c>
      <c r="D234" s="1" t="s">
        <v>427</v>
      </c>
      <c r="E234" s="1" t="s">
        <v>81</v>
      </c>
      <c r="F234" s="1" t="str">
        <f>"3440106318203"</f>
        <v>3440106318203</v>
      </c>
      <c r="G234" s="3"/>
      <c r="I234" s="1" t="s">
        <v>382</v>
      </c>
    </row>
    <row r="235" spans="1:9" ht="15">
      <c r="A235" s="1" t="s">
        <v>9</v>
      </c>
      <c r="B235" s="1" t="s">
        <v>10</v>
      </c>
      <c r="C235" s="2">
        <v>10230</v>
      </c>
      <c r="D235" s="1" t="s">
        <v>428</v>
      </c>
      <c r="E235" s="1" t="s">
        <v>429</v>
      </c>
      <c r="F235" s="1" t="str">
        <f>"3310503862411"</f>
        <v>3310503862411</v>
      </c>
      <c r="G235" s="3"/>
      <c r="I235" s="1" t="s">
        <v>382</v>
      </c>
    </row>
    <row r="236" spans="1:9" ht="15">
      <c r="A236" s="1" t="s">
        <v>9</v>
      </c>
      <c r="B236" s="1" t="s">
        <v>10</v>
      </c>
      <c r="C236" s="2">
        <v>10231</v>
      </c>
      <c r="D236" s="1" t="s">
        <v>430</v>
      </c>
      <c r="E236" s="1" t="s">
        <v>12</v>
      </c>
      <c r="F236" s="1" t="str">
        <f>"3310477631027"</f>
        <v>3310477631027</v>
      </c>
      <c r="G236" s="3"/>
      <c r="I236" s="1" t="s">
        <v>382</v>
      </c>
    </row>
    <row r="237" spans="1:9" ht="15">
      <c r="A237" s="1" t="s">
        <v>9</v>
      </c>
      <c r="B237" s="1" t="s">
        <v>10</v>
      </c>
      <c r="C237" s="2">
        <v>10232</v>
      </c>
      <c r="D237" s="1" t="s">
        <v>431</v>
      </c>
      <c r="E237" s="1" t="s">
        <v>432</v>
      </c>
      <c r="F237" s="1" t="str">
        <f>"3460108220743"</f>
        <v>3460108220743</v>
      </c>
      <c r="G237" s="3"/>
      <c r="I237" s="1" t="s">
        <v>382</v>
      </c>
    </row>
    <row r="238" spans="1:9" ht="15">
      <c r="A238" s="1" t="s">
        <v>9</v>
      </c>
      <c r="B238" s="1" t="s">
        <v>10</v>
      </c>
      <c r="C238" s="2">
        <v>10233</v>
      </c>
      <c r="D238" s="1" t="s">
        <v>431</v>
      </c>
      <c r="E238" s="1" t="s">
        <v>433</v>
      </c>
      <c r="F238" s="1" t="str">
        <f>"3630262202561"</f>
        <v>3630262202561</v>
      </c>
      <c r="G238" s="3"/>
      <c r="I238" s="1" t="s">
        <v>382</v>
      </c>
    </row>
    <row r="239" spans="1:9" ht="15">
      <c r="A239" s="1" t="s">
        <v>9</v>
      </c>
      <c r="B239" s="1" t="s">
        <v>10</v>
      </c>
      <c r="C239" s="2">
        <v>10234</v>
      </c>
      <c r="D239" s="1" t="s">
        <v>269</v>
      </c>
      <c r="E239" s="1" t="s">
        <v>434</v>
      </c>
      <c r="F239" s="1" t="str">
        <f>"3650183293251"</f>
        <v>3650183293251</v>
      </c>
      <c r="G239" s="3"/>
      <c r="I239" s="1" t="s">
        <v>382</v>
      </c>
    </row>
    <row r="240" spans="1:9" ht="15">
      <c r="A240" s="1" t="s">
        <v>9</v>
      </c>
      <c r="B240" s="1" t="s">
        <v>10</v>
      </c>
      <c r="C240" s="2">
        <v>10235</v>
      </c>
      <c r="D240" s="1" t="s">
        <v>435</v>
      </c>
      <c r="E240" s="1" t="s">
        <v>436</v>
      </c>
      <c r="F240" s="1" t="str">
        <f>"3410477686339"</f>
        <v>3410477686339</v>
      </c>
      <c r="G240" s="3"/>
      <c r="I240" s="1" t="s">
        <v>382</v>
      </c>
    </row>
    <row r="241" spans="1:9" ht="15">
      <c r="A241" s="1" t="s">
        <v>9</v>
      </c>
      <c r="B241" s="1" t="s">
        <v>10</v>
      </c>
      <c r="C241" s="2">
        <v>10236</v>
      </c>
      <c r="D241" s="1" t="s">
        <v>437</v>
      </c>
      <c r="E241" s="1" t="s">
        <v>438</v>
      </c>
      <c r="F241" s="1" t="str">
        <f>"3230108771327"</f>
        <v>3230108771327</v>
      </c>
      <c r="G241" s="3"/>
      <c r="I241" s="1" t="s">
        <v>382</v>
      </c>
    </row>
    <row r="242" spans="1:9" ht="15">
      <c r="A242" s="1" t="s">
        <v>9</v>
      </c>
      <c r="B242" s="1" t="s">
        <v>10</v>
      </c>
      <c r="C242" s="2">
        <v>10237</v>
      </c>
      <c r="D242" s="1" t="s">
        <v>439</v>
      </c>
      <c r="E242" s="1" t="s">
        <v>17</v>
      </c>
      <c r="F242" s="1" t="str">
        <f>"3520227141955"</f>
        <v>3520227141955</v>
      </c>
      <c r="G242" s="3"/>
      <c r="I242" s="1" t="s">
        <v>382</v>
      </c>
    </row>
    <row r="243" spans="1:9" ht="15">
      <c r="A243" s="1" t="s">
        <v>9</v>
      </c>
      <c r="B243" s="1" t="s">
        <v>10</v>
      </c>
      <c r="C243" s="2">
        <v>10238</v>
      </c>
      <c r="D243" s="1" t="s">
        <v>440</v>
      </c>
      <c r="E243" s="1" t="s">
        <v>441</v>
      </c>
      <c r="F243" s="1" t="str">
        <f>"3440216613951"</f>
        <v>3440216613951</v>
      </c>
      <c r="G243" s="3"/>
      <c r="I243" s="1" t="s">
        <v>382</v>
      </c>
    </row>
    <row r="244" spans="1:9" ht="15">
      <c r="A244" s="1" t="s">
        <v>9</v>
      </c>
      <c r="B244" s="1" t="s">
        <v>10</v>
      </c>
      <c r="C244" s="2">
        <v>10239</v>
      </c>
      <c r="D244" s="1" t="s">
        <v>442</v>
      </c>
      <c r="E244" s="1" t="s">
        <v>443</v>
      </c>
      <c r="F244" s="1" t="str">
        <f>"3640108940135"</f>
        <v>3640108940135</v>
      </c>
      <c r="G244" s="3"/>
      <c r="I244" s="1" t="s">
        <v>382</v>
      </c>
    </row>
    <row r="245" spans="1:9" ht="15">
      <c r="A245" s="1" t="s">
        <v>9</v>
      </c>
      <c r="B245" s="1" t="s">
        <v>10</v>
      </c>
      <c r="C245" s="2">
        <v>10240</v>
      </c>
      <c r="D245" s="1" t="s">
        <v>444</v>
      </c>
      <c r="E245" s="1" t="s">
        <v>445</v>
      </c>
      <c r="F245" s="1" t="str">
        <f>"3410190147277"</f>
        <v>3410190147277</v>
      </c>
      <c r="G245" s="3"/>
      <c r="I245" s="1" t="s">
        <v>382</v>
      </c>
    </row>
    <row r="246" spans="1:9" ht="15">
      <c r="A246" s="1" t="s">
        <v>9</v>
      </c>
      <c r="B246" s="1" t="s">
        <v>10</v>
      </c>
      <c r="C246" s="2">
        <v>10241</v>
      </c>
      <c r="D246" s="1" t="s">
        <v>446</v>
      </c>
      <c r="E246" s="1" t="s">
        <v>142</v>
      </c>
      <c r="F246" s="1" t="str">
        <f>"3310039519015"</f>
        <v>3310039519015</v>
      </c>
      <c r="G246" s="3"/>
      <c r="I246" s="1" t="s">
        <v>382</v>
      </c>
    </row>
    <row r="247" spans="1:9" ht="15">
      <c r="A247" s="1" t="s">
        <v>9</v>
      </c>
      <c r="B247" s="1" t="s">
        <v>10</v>
      </c>
      <c r="C247" s="2">
        <v>10242</v>
      </c>
      <c r="D247" s="1" t="s">
        <v>447</v>
      </c>
      <c r="E247" s="1" t="s">
        <v>448</v>
      </c>
      <c r="F247" s="1" t="str">
        <f>"3540471535641"</f>
        <v>3540471535641</v>
      </c>
      <c r="G247" s="3"/>
      <c r="I247" s="1" t="s">
        <v>382</v>
      </c>
    </row>
    <row r="248" spans="1:9" ht="15">
      <c r="A248" s="1" t="s">
        <v>9</v>
      </c>
      <c r="B248" s="1" t="s">
        <v>10</v>
      </c>
      <c r="C248" s="2">
        <v>10243</v>
      </c>
      <c r="D248" s="1" t="s">
        <v>449</v>
      </c>
      <c r="E248" s="1" t="s">
        <v>450</v>
      </c>
      <c r="F248" s="1" t="str">
        <f>"3310096660145"</f>
        <v>3310096660145</v>
      </c>
      <c r="G248" s="3"/>
      <c r="I248" s="1" t="s">
        <v>382</v>
      </c>
    </row>
    <row r="249" spans="1:9" ht="15">
      <c r="A249" s="1" t="s">
        <v>9</v>
      </c>
      <c r="B249" s="1" t="s">
        <v>10</v>
      </c>
      <c r="C249" s="2">
        <v>10244</v>
      </c>
      <c r="D249" s="1" t="s">
        <v>451</v>
      </c>
      <c r="E249" s="1" t="s">
        <v>452</v>
      </c>
      <c r="F249" s="1" t="str">
        <f>"3620280290527"</f>
        <v>3620280290527</v>
      </c>
      <c r="G249" s="3"/>
      <c r="I249" s="1" t="s">
        <v>382</v>
      </c>
    </row>
    <row r="250" spans="1:9" ht="15">
      <c r="A250" s="1" t="s">
        <v>9</v>
      </c>
      <c r="B250" s="1" t="s">
        <v>10</v>
      </c>
      <c r="C250" s="2">
        <v>10245</v>
      </c>
      <c r="D250" s="1" t="s">
        <v>453</v>
      </c>
      <c r="E250" s="1" t="s">
        <v>454</v>
      </c>
      <c r="F250" s="1" t="str">
        <f>"3460303519455"</f>
        <v>3460303519455</v>
      </c>
      <c r="G250" s="3"/>
      <c r="I250" s="1" t="s">
        <v>382</v>
      </c>
    </row>
    <row r="251" spans="1:9" ht="15">
      <c r="A251" s="1" t="s">
        <v>9</v>
      </c>
      <c r="B251" s="1" t="s">
        <v>10</v>
      </c>
      <c r="C251" s="2">
        <v>10246</v>
      </c>
      <c r="D251" s="1" t="s">
        <v>455</v>
      </c>
      <c r="E251" s="1" t="s">
        <v>456</v>
      </c>
      <c r="F251" s="1" t="str">
        <f>"3630271835911"</f>
        <v>3630271835911</v>
      </c>
      <c r="G251" s="3"/>
      <c r="I251" s="1" t="s">
        <v>382</v>
      </c>
    </row>
    <row r="252" spans="1:9" ht="15">
      <c r="A252" s="1" t="s">
        <v>9</v>
      </c>
      <c r="B252" s="1" t="s">
        <v>10</v>
      </c>
      <c r="C252" s="2">
        <v>10247</v>
      </c>
      <c r="D252" s="1" t="s">
        <v>198</v>
      </c>
      <c r="E252" s="1" t="s">
        <v>381</v>
      </c>
      <c r="F252" s="1" t="str">
        <f>"3130324388933"</f>
        <v>3130324388933</v>
      </c>
      <c r="G252" s="3"/>
      <c r="I252" s="1" t="s">
        <v>382</v>
      </c>
    </row>
    <row r="253" spans="1:9" ht="15">
      <c r="A253" s="1" t="s">
        <v>9</v>
      </c>
      <c r="B253" s="1" t="s">
        <v>10</v>
      </c>
      <c r="C253" s="2">
        <v>10248</v>
      </c>
      <c r="D253" s="1" t="s">
        <v>457</v>
      </c>
      <c r="E253" s="1" t="s">
        <v>70</v>
      </c>
      <c r="F253" s="1" t="str">
        <f>"3310458924607"</f>
        <v>3310458924607</v>
      </c>
      <c r="G253" s="3"/>
      <c r="I253" s="1" t="s">
        <v>382</v>
      </c>
    </row>
    <row r="254" spans="1:9" ht="15">
      <c r="A254" s="1" t="s">
        <v>9</v>
      </c>
      <c r="B254" s="1" t="s">
        <v>10</v>
      </c>
      <c r="C254" s="2">
        <v>10249</v>
      </c>
      <c r="D254" s="1" t="s">
        <v>458</v>
      </c>
      <c r="E254" s="1" t="s">
        <v>459</v>
      </c>
      <c r="F254" s="1" t="str">
        <f>"4220136911897"</f>
        <v>4220136911897</v>
      </c>
      <c r="G254" s="3"/>
      <c r="I254" s="1" t="s">
        <v>382</v>
      </c>
    </row>
    <row r="255" spans="1:9" ht="15">
      <c r="A255" s="1" t="s">
        <v>9</v>
      </c>
      <c r="B255" s="1" t="s">
        <v>10</v>
      </c>
      <c r="C255" s="2">
        <v>10250</v>
      </c>
      <c r="D255" s="1" t="s">
        <v>460</v>
      </c>
      <c r="E255" s="1" t="s">
        <v>461</v>
      </c>
      <c r="F255" s="1" t="str">
        <f>"3410203862145"</f>
        <v>3410203862145</v>
      </c>
      <c r="G255" s="3"/>
      <c r="I255" s="1" t="s">
        <v>382</v>
      </c>
    </row>
    <row r="256" spans="1:9" ht="15">
      <c r="A256" s="1" t="s">
        <v>9</v>
      </c>
      <c r="B256" s="1" t="s">
        <v>10</v>
      </c>
      <c r="C256" s="2">
        <v>10251</v>
      </c>
      <c r="D256" s="1" t="s">
        <v>462</v>
      </c>
      <c r="E256" s="1" t="s">
        <v>463</v>
      </c>
      <c r="F256" s="1" t="str">
        <f>"3630298594399"</f>
        <v>3630298594399</v>
      </c>
      <c r="G256" s="3"/>
      <c r="I256" s="1" t="s">
        <v>382</v>
      </c>
    </row>
    <row r="257" spans="1:9" ht="15">
      <c r="A257" s="1" t="s">
        <v>9</v>
      </c>
      <c r="B257" s="1" t="s">
        <v>10</v>
      </c>
      <c r="C257" s="2">
        <v>10252</v>
      </c>
      <c r="D257" s="1" t="s">
        <v>464</v>
      </c>
      <c r="E257" s="1" t="s">
        <v>465</v>
      </c>
      <c r="F257" s="1" t="str">
        <f>"3520280680711"</f>
        <v>3520280680711</v>
      </c>
      <c r="G257" s="3"/>
      <c r="I257" s="1" t="s">
        <v>382</v>
      </c>
    </row>
    <row r="258" spans="1:9" ht="15">
      <c r="A258" s="1" t="s">
        <v>9</v>
      </c>
      <c r="B258" s="1" t="s">
        <v>10</v>
      </c>
      <c r="C258" s="2">
        <v>10253</v>
      </c>
      <c r="D258" s="1" t="s">
        <v>466</v>
      </c>
      <c r="E258" s="1" t="s">
        <v>467</v>
      </c>
      <c r="F258" s="1" t="str">
        <f>"3510161982501"</f>
        <v>3510161982501</v>
      </c>
      <c r="G258" s="3"/>
      <c r="I258" s="1" t="s">
        <v>382</v>
      </c>
    </row>
    <row r="259" spans="1:9" ht="15">
      <c r="A259" s="1" t="s">
        <v>9</v>
      </c>
      <c r="B259" s="1" t="s">
        <v>10</v>
      </c>
      <c r="C259" s="2">
        <v>10254</v>
      </c>
      <c r="D259" s="1" t="s">
        <v>468</v>
      </c>
      <c r="E259" s="1" t="s">
        <v>469</v>
      </c>
      <c r="F259" s="1" t="str">
        <f>"3110116492369"</f>
        <v>3110116492369</v>
      </c>
      <c r="G259" s="3"/>
      <c r="I259" s="1" t="s">
        <v>382</v>
      </c>
    </row>
    <row r="260" spans="1:9" ht="15">
      <c r="A260" s="1" t="s">
        <v>9</v>
      </c>
      <c r="B260" s="1" t="s">
        <v>10</v>
      </c>
      <c r="C260" s="2">
        <v>10255</v>
      </c>
      <c r="D260" s="1" t="s">
        <v>470</v>
      </c>
      <c r="E260" s="1" t="s">
        <v>471</v>
      </c>
      <c r="F260" s="1" t="str">
        <f>"3120202572985"</f>
        <v>3120202572985</v>
      </c>
      <c r="G260" s="3"/>
      <c r="I260" s="1" t="s">
        <v>382</v>
      </c>
    </row>
    <row r="261" spans="1:9" ht="15">
      <c r="A261" s="1" t="s">
        <v>9</v>
      </c>
      <c r="B261" s="1" t="s">
        <v>10</v>
      </c>
      <c r="C261" s="2">
        <v>10256</v>
      </c>
      <c r="D261" s="1" t="s">
        <v>472</v>
      </c>
      <c r="E261" s="1" t="s">
        <v>473</v>
      </c>
      <c r="F261" s="1" t="str">
        <f>"3520117034815"</f>
        <v>3520117034815</v>
      </c>
      <c r="G261" s="3"/>
      <c r="I261" s="1" t="s">
        <v>382</v>
      </c>
    </row>
    <row r="262" spans="1:9" ht="15">
      <c r="A262" s="1" t="s">
        <v>9</v>
      </c>
      <c r="B262" s="1" t="s">
        <v>10</v>
      </c>
      <c r="C262" s="2">
        <v>10257</v>
      </c>
      <c r="D262" s="1" t="s">
        <v>474</v>
      </c>
      <c r="E262" s="1" t="s">
        <v>475</v>
      </c>
      <c r="F262" s="1" t="str">
        <f>"3650147818415"</f>
        <v>3650147818415</v>
      </c>
      <c r="G262" s="3"/>
      <c r="I262" s="1" t="s">
        <v>382</v>
      </c>
    </row>
    <row r="263" spans="1:9" ht="15">
      <c r="A263" s="1" t="s">
        <v>9</v>
      </c>
      <c r="B263" s="1" t="s">
        <v>10</v>
      </c>
      <c r="C263" s="2">
        <v>10258</v>
      </c>
      <c r="D263" s="1" t="s">
        <v>476</v>
      </c>
      <c r="E263" s="1" t="s">
        <v>477</v>
      </c>
      <c r="F263" s="1" t="str">
        <f>"3330221911704"</f>
        <v>3330221911704</v>
      </c>
      <c r="G263" s="3"/>
      <c r="I263" s="1" t="s">
        <v>382</v>
      </c>
    </row>
    <row r="264" spans="1:9" ht="15">
      <c r="A264" s="1" t="s">
        <v>9</v>
      </c>
      <c r="B264" s="1" t="s">
        <v>10</v>
      </c>
      <c r="C264" s="2">
        <v>10259</v>
      </c>
      <c r="D264" s="1" t="s">
        <v>478</v>
      </c>
      <c r="E264" s="1" t="s">
        <v>479</v>
      </c>
      <c r="F264" s="1" t="str">
        <f>"3120203054771"</f>
        <v>3120203054771</v>
      </c>
      <c r="G264" s="3"/>
      <c r="I264" s="1" t="s">
        <v>382</v>
      </c>
    </row>
    <row r="265" spans="1:9" ht="15">
      <c r="A265" s="1" t="s">
        <v>9</v>
      </c>
      <c r="B265" s="1" t="s">
        <v>10</v>
      </c>
      <c r="C265" s="2">
        <v>10260</v>
      </c>
      <c r="D265" s="1" t="s">
        <v>480</v>
      </c>
      <c r="E265" s="1" t="s">
        <v>481</v>
      </c>
      <c r="F265" s="1" t="str">
        <f>"3530207654748"</f>
        <v>3530207654748</v>
      </c>
      <c r="G265" s="3"/>
      <c r="I265" s="1" t="s">
        <v>382</v>
      </c>
    </row>
    <row r="266" spans="1:9" ht="15">
      <c r="A266" s="1" t="s">
        <v>9</v>
      </c>
      <c r="B266" s="1" t="s">
        <v>10</v>
      </c>
      <c r="C266" s="2">
        <v>10261</v>
      </c>
      <c r="D266" s="1" t="s">
        <v>482</v>
      </c>
      <c r="E266" s="1" t="s">
        <v>483</v>
      </c>
      <c r="F266" s="1" t="str">
        <f>"3820212823905"</f>
        <v>3820212823905</v>
      </c>
      <c r="G266" s="3"/>
      <c r="I266" s="1" t="s">
        <v>382</v>
      </c>
    </row>
    <row r="267" spans="1:9" ht="15">
      <c r="A267" s="1" t="s">
        <v>9</v>
      </c>
      <c r="B267" s="1" t="s">
        <v>10</v>
      </c>
      <c r="C267" s="2">
        <v>10262</v>
      </c>
      <c r="D267" s="1" t="s">
        <v>484</v>
      </c>
      <c r="E267" s="1" t="s">
        <v>485</v>
      </c>
      <c r="F267" s="1" t="str">
        <f>"3610461385334"</f>
        <v>3610461385334</v>
      </c>
      <c r="G267" s="3"/>
      <c r="I267" s="1" t="s">
        <v>382</v>
      </c>
    </row>
    <row r="268" spans="1:9" ht="15">
      <c r="A268" s="1" t="s">
        <v>9</v>
      </c>
      <c r="B268" s="1" t="s">
        <v>10</v>
      </c>
      <c r="C268" s="2">
        <v>10263</v>
      </c>
      <c r="D268" s="1" t="s">
        <v>333</v>
      </c>
      <c r="E268" s="1" t="s">
        <v>486</v>
      </c>
      <c r="F268" s="1" t="str">
        <f>"3840103846543"</f>
        <v>3840103846543</v>
      </c>
      <c r="G268" s="3"/>
      <c r="I268" s="1" t="s">
        <v>382</v>
      </c>
    </row>
    <row r="269" spans="1:9" ht="15">
      <c r="A269" s="1" t="s">
        <v>9</v>
      </c>
      <c r="B269" s="1" t="s">
        <v>10</v>
      </c>
      <c r="C269" s="2">
        <v>10264</v>
      </c>
      <c r="D269" s="1" t="s">
        <v>487</v>
      </c>
      <c r="E269" s="1" t="s">
        <v>488</v>
      </c>
      <c r="F269" s="1" t="str">
        <f>"3320173324507"</f>
        <v>3320173324507</v>
      </c>
      <c r="G269" s="3"/>
      <c r="I269" s="1" t="s">
        <v>382</v>
      </c>
    </row>
    <row r="270" spans="1:9" ht="15">
      <c r="A270" s="1" t="s">
        <v>9</v>
      </c>
      <c r="B270" s="1" t="s">
        <v>10</v>
      </c>
      <c r="C270" s="2">
        <v>10265</v>
      </c>
      <c r="D270" s="1" t="s">
        <v>489</v>
      </c>
      <c r="E270" s="1" t="s">
        <v>367</v>
      </c>
      <c r="F270" s="1" t="str">
        <f>"3740505237007"</f>
        <v>3740505237007</v>
      </c>
      <c r="G270" s="3"/>
      <c r="I270" s="1" t="s">
        <v>382</v>
      </c>
    </row>
    <row r="271" spans="1:9" ht="15">
      <c r="A271" s="1" t="s">
        <v>9</v>
      </c>
      <c r="B271" s="1" t="s">
        <v>10</v>
      </c>
      <c r="C271" s="2">
        <v>10266</v>
      </c>
      <c r="D271" s="1" t="s">
        <v>490</v>
      </c>
      <c r="E271" s="1" t="s">
        <v>12</v>
      </c>
      <c r="F271" s="1" t="str">
        <f>"3530219713835"</f>
        <v>3530219713835</v>
      </c>
      <c r="G271" s="3"/>
      <c r="I271" s="1" t="s">
        <v>382</v>
      </c>
    </row>
    <row r="272" spans="1:9" ht="15">
      <c r="A272" s="1" t="s">
        <v>9</v>
      </c>
      <c r="B272" s="1" t="s">
        <v>10</v>
      </c>
      <c r="C272" s="2">
        <v>10267</v>
      </c>
      <c r="D272" s="1" t="s">
        <v>491</v>
      </c>
      <c r="E272" s="1" t="s">
        <v>81</v>
      </c>
      <c r="F272" s="1" t="str">
        <f>"3130443579972"</f>
        <v>3130443579972</v>
      </c>
      <c r="G272" s="3"/>
      <c r="I272" s="1" t="s">
        <v>382</v>
      </c>
    </row>
    <row r="273" spans="1:9" ht="15">
      <c r="A273" s="1" t="s">
        <v>9</v>
      </c>
      <c r="B273" s="1" t="s">
        <v>10</v>
      </c>
      <c r="C273" s="2">
        <v>10268</v>
      </c>
      <c r="D273" s="1" t="s">
        <v>492</v>
      </c>
      <c r="E273" s="1" t="s">
        <v>493</v>
      </c>
      <c r="F273" s="1" t="str">
        <f>"3460374422489"</f>
        <v>3460374422489</v>
      </c>
      <c r="G273" s="3"/>
      <c r="I273" s="1" t="s">
        <v>382</v>
      </c>
    </row>
    <row r="274" spans="1:9" ht="15">
      <c r="A274" s="1" t="s">
        <v>9</v>
      </c>
      <c r="B274" s="1" t="s">
        <v>10</v>
      </c>
      <c r="C274" s="2">
        <v>10269</v>
      </c>
      <c r="D274" s="1" t="s">
        <v>494</v>
      </c>
      <c r="E274" s="1" t="s">
        <v>495</v>
      </c>
      <c r="F274" s="1" t="str">
        <f>"3630202769602"</f>
        <v>3630202769602</v>
      </c>
      <c r="G274" s="3"/>
      <c r="I274" s="1" t="s">
        <v>382</v>
      </c>
    </row>
    <row r="275" spans="1:9" ht="15">
      <c r="A275" s="1" t="s">
        <v>9</v>
      </c>
      <c r="B275" s="1" t="s">
        <v>10</v>
      </c>
      <c r="C275" s="2">
        <v>10270</v>
      </c>
      <c r="D275" s="1" t="s">
        <v>496</v>
      </c>
      <c r="E275" s="1" t="s">
        <v>497</v>
      </c>
      <c r="F275" s="1" t="str">
        <f>"3450165402191"</f>
        <v>3450165402191</v>
      </c>
      <c r="G275" s="3"/>
      <c r="I275" s="1" t="s">
        <v>382</v>
      </c>
    </row>
    <row r="276" spans="1:9" ht="15">
      <c r="A276" s="1" t="s">
        <v>9</v>
      </c>
      <c r="B276" s="1" t="s">
        <v>10</v>
      </c>
      <c r="C276" s="2">
        <v>10271</v>
      </c>
      <c r="D276" s="1" t="s">
        <v>498</v>
      </c>
      <c r="E276" s="1" t="s">
        <v>499</v>
      </c>
      <c r="F276" s="1" t="str">
        <f>"3420103641549"</f>
        <v>3420103641549</v>
      </c>
      <c r="G276" s="3"/>
      <c r="I276" s="1" t="s">
        <v>382</v>
      </c>
    </row>
    <row r="277" spans="1:9" ht="15">
      <c r="A277" s="1" t="s">
        <v>9</v>
      </c>
      <c r="B277" s="1" t="s">
        <v>10</v>
      </c>
      <c r="C277" s="2">
        <v>10272</v>
      </c>
      <c r="D277" s="1" t="s">
        <v>500</v>
      </c>
      <c r="E277" s="1" t="s">
        <v>501</v>
      </c>
      <c r="F277" s="1" t="str">
        <f>"3130376703913"</f>
        <v>3130376703913</v>
      </c>
      <c r="G277" s="3"/>
      <c r="I277" s="1" t="s">
        <v>382</v>
      </c>
    </row>
    <row r="278" spans="1:9" ht="15">
      <c r="A278" s="1" t="s">
        <v>9</v>
      </c>
      <c r="B278" s="1" t="s">
        <v>10</v>
      </c>
      <c r="C278" s="2">
        <v>10273</v>
      </c>
      <c r="D278" s="1" t="s">
        <v>502</v>
      </c>
      <c r="E278" s="1" t="s">
        <v>12</v>
      </c>
      <c r="F278" s="1" t="str">
        <f>"3840413054379"</f>
        <v>3840413054379</v>
      </c>
      <c r="G278" s="3"/>
      <c r="I278" s="1" t="s">
        <v>382</v>
      </c>
    </row>
    <row r="279" spans="1:9" ht="15">
      <c r="A279" s="1" t="s">
        <v>9</v>
      </c>
      <c r="B279" s="1" t="s">
        <v>10</v>
      </c>
      <c r="C279" s="2">
        <v>10274</v>
      </c>
      <c r="D279" s="1" t="s">
        <v>503</v>
      </c>
      <c r="E279" s="1" t="s">
        <v>504</v>
      </c>
      <c r="F279" s="1" t="str">
        <f>"3540463466089"</f>
        <v>3540463466089</v>
      </c>
      <c r="G279" s="3"/>
      <c r="I279" s="1" t="s">
        <v>382</v>
      </c>
    </row>
    <row r="280" spans="1:9" ht="15">
      <c r="A280" s="1" t="s">
        <v>9</v>
      </c>
      <c r="B280" s="1" t="s">
        <v>10</v>
      </c>
      <c r="C280" s="2">
        <v>10275</v>
      </c>
      <c r="D280" s="1" t="s">
        <v>505</v>
      </c>
      <c r="E280" s="1" t="s">
        <v>506</v>
      </c>
      <c r="F280" s="1" t="str">
        <f>"3240210960789"</f>
        <v>3240210960789</v>
      </c>
      <c r="G280" s="3"/>
      <c r="I280" s="1" t="s">
        <v>382</v>
      </c>
    </row>
    <row r="281" spans="1:9" ht="15">
      <c r="A281" s="1" t="s">
        <v>9</v>
      </c>
      <c r="B281" s="1" t="s">
        <v>10</v>
      </c>
      <c r="C281" s="2">
        <v>10276</v>
      </c>
      <c r="D281" s="1" t="s">
        <v>507</v>
      </c>
      <c r="E281" s="1" t="s">
        <v>508</v>
      </c>
      <c r="F281" s="1" t="str">
        <f>"3240214018627"</f>
        <v>3240214018627</v>
      </c>
      <c r="G281" s="3"/>
      <c r="I281" s="1" t="s">
        <v>382</v>
      </c>
    </row>
    <row r="282" spans="1:9" ht="15">
      <c r="A282" s="1" t="s">
        <v>9</v>
      </c>
      <c r="B282" s="1" t="s">
        <v>10</v>
      </c>
      <c r="C282" s="2">
        <v>10277</v>
      </c>
      <c r="D282" s="1" t="s">
        <v>509</v>
      </c>
      <c r="E282" s="1" t="s">
        <v>432</v>
      </c>
      <c r="F282" s="1" t="str">
        <f>"3840152511607"</f>
        <v>3840152511607</v>
      </c>
      <c r="G282" s="3"/>
      <c r="I282" s="1" t="s">
        <v>382</v>
      </c>
    </row>
    <row r="283" spans="1:9" ht="15">
      <c r="A283" s="1" t="s">
        <v>9</v>
      </c>
      <c r="B283" s="1" t="s">
        <v>10</v>
      </c>
      <c r="C283" s="2">
        <v>10278</v>
      </c>
      <c r="D283" s="1" t="s">
        <v>510</v>
      </c>
      <c r="E283" s="1" t="s">
        <v>511</v>
      </c>
      <c r="F283" s="1" t="str">
        <f>"3740504993767"</f>
        <v>3740504993767</v>
      </c>
      <c r="G283" s="3"/>
      <c r="I283" s="1" t="s">
        <v>382</v>
      </c>
    </row>
    <row r="284" spans="1:9" ht="15">
      <c r="A284" s="1" t="s">
        <v>9</v>
      </c>
      <c r="B284" s="1" t="s">
        <v>10</v>
      </c>
      <c r="C284" s="2">
        <v>10279</v>
      </c>
      <c r="D284" s="1" t="s">
        <v>512</v>
      </c>
      <c r="E284" s="1" t="s">
        <v>513</v>
      </c>
      <c r="F284" s="1" t="str">
        <f>"3240349616531"</f>
        <v>3240349616531</v>
      </c>
      <c r="G284" s="3"/>
      <c r="I284" s="1" t="s">
        <v>382</v>
      </c>
    </row>
    <row r="285" spans="1:9" ht="15">
      <c r="A285" s="1" t="s">
        <v>9</v>
      </c>
      <c r="B285" s="1" t="s">
        <v>10</v>
      </c>
      <c r="C285" s="2">
        <v>10280</v>
      </c>
      <c r="D285" s="1" t="s">
        <v>514</v>
      </c>
      <c r="E285" s="1" t="s">
        <v>515</v>
      </c>
      <c r="F285" s="1" t="str">
        <f>"3201159794443"</f>
        <v>3201159794443</v>
      </c>
      <c r="G285" s="3"/>
      <c r="I285" s="1" t="s">
        <v>382</v>
      </c>
    </row>
    <row r="286" spans="1:9" ht="15">
      <c r="A286" s="1" t="s">
        <v>9</v>
      </c>
      <c r="B286" s="1" t="s">
        <v>10</v>
      </c>
      <c r="C286" s="2">
        <v>10281</v>
      </c>
      <c r="D286" s="1" t="s">
        <v>514</v>
      </c>
      <c r="E286" s="1" t="s">
        <v>515</v>
      </c>
      <c r="F286" s="1" t="str">
        <f>"3520115979443"</f>
        <v>3520115979443</v>
      </c>
      <c r="G286" s="3"/>
      <c r="I286" s="1" t="s">
        <v>382</v>
      </c>
    </row>
    <row r="287" spans="1:9" ht="15">
      <c r="A287" s="1" t="s">
        <v>9</v>
      </c>
      <c r="B287" s="1" t="s">
        <v>10</v>
      </c>
      <c r="C287" s="2">
        <v>10282</v>
      </c>
      <c r="D287" s="1" t="s">
        <v>516</v>
      </c>
      <c r="E287" s="1" t="s">
        <v>517</v>
      </c>
      <c r="F287" s="1" t="str">
        <f>"3110116401559"</f>
        <v>3110116401559</v>
      </c>
      <c r="G287" s="3"/>
      <c r="I287" s="1" t="s">
        <v>382</v>
      </c>
    </row>
    <row r="288" spans="1:9" ht="15">
      <c r="A288" s="1" t="s">
        <v>9</v>
      </c>
      <c r="B288" s="1" t="s">
        <v>10</v>
      </c>
      <c r="C288" s="2">
        <v>10283</v>
      </c>
      <c r="D288" s="1" t="s">
        <v>518</v>
      </c>
      <c r="E288" s="1" t="s">
        <v>393</v>
      </c>
      <c r="F288" s="1" t="str">
        <f>"3120232071471"</f>
        <v>3120232071471</v>
      </c>
      <c r="G288" s="3"/>
      <c r="I288" s="1" t="s">
        <v>382</v>
      </c>
    </row>
    <row r="289" spans="1:9" ht="15">
      <c r="A289" s="1" t="s">
        <v>9</v>
      </c>
      <c r="B289" s="1" t="s">
        <v>10</v>
      </c>
      <c r="C289" s="2">
        <v>10284</v>
      </c>
      <c r="D289" s="1" t="s">
        <v>519</v>
      </c>
      <c r="E289" s="1" t="s">
        <v>520</v>
      </c>
      <c r="F289" s="1" t="str">
        <f>"3440272558921"</f>
        <v>3440272558921</v>
      </c>
      <c r="G289" s="3"/>
      <c r="I289" s="1" t="s">
        <v>382</v>
      </c>
    </row>
    <row r="290" spans="1:9" ht="15">
      <c r="A290" s="1" t="s">
        <v>9</v>
      </c>
      <c r="B290" s="1" t="s">
        <v>10</v>
      </c>
      <c r="C290" s="2">
        <v>10285</v>
      </c>
      <c r="D290" s="1" t="s">
        <v>521</v>
      </c>
      <c r="E290" s="1" t="s">
        <v>522</v>
      </c>
      <c r="F290" s="1" t="str">
        <f>"3730123440151"</f>
        <v>3730123440151</v>
      </c>
      <c r="G290" s="3"/>
      <c r="I290" s="1" t="s">
        <v>382</v>
      </c>
    </row>
    <row r="291" spans="1:9" ht="15">
      <c r="A291" s="1" t="s">
        <v>9</v>
      </c>
      <c r="B291" s="1" t="s">
        <v>10</v>
      </c>
      <c r="C291" s="2">
        <v>10286</v>
      </c>
      <c r="D291" s="1" t="s">
        <v>523</v>
      </c>
      <c r="E291" s="1" t="s">
        <v>524</v>
      </c>
      <c r="F291" s="1" t="str">
        <f>"3110194864867"</f>
        <v>3110194864867</v>
      </c>
      <c r="G291" s="3"/>
      <c r="I291" s="1" t="s">
        <v>382</v>
      </c>
    </row>
    <row r="292" spans="1:9" ht="15">
      <c r="A292" s="1" t="s">
        <v>9</v>
      </c>
      <c r="B292" s="1" t="s">
        <v>10</v>
      </c>
      <c r="C292" s="2">
        <v>10287</v>
      </c>
      <c r="D292" s="1" t="s">
        <v>525</v>
      </c>
      <c r="E292" s="1" t="s">
        <v>526</v>
      </c>
      <c r="F292" s="1" t="str">
        <f>"3440354923415"</f>
        <v>3440354923415</v>
      </c>
      <c r="G292" s="3"/>
      <c r="I292" s="1" t="s">
        <v>382</v>
      </c>
    </row>
    <row r="293" spans="1:9" ht="15">
      <c r="A293" s="1" t="s">
        <v>9</v>
      </c>
      <c r="B293" s="1" t="s">
        <v>10</v>
      </c>
      <c r="C293" s="2">
        <v>10288</v>
      </c>
      <c r="D293" s="1" t="s">
        <v>527</v>
      </c>
      <c r="E293" s="1" t="s">
        <v>33</v>
      </c>
      <c r="F293" s="1" t="str">
        <f>"3460396296941"</f>
        <v>3460396296941</v>
      </c>
      <c r="G293" s="3"/>
      <c r="I293" s="1" t="s">
        <v>382</v>
      </c>
    </row>
    <row r="294" spans="1:9" ht="15">
      <c r="A294" s="1" t="s">
        <v>9</v>
      </c>
      <c r="B294" s="1" t="s">
        <v>10</v>
      </c>
      <c r="C294" s="2">
        <v>10289</v>
      </c>
      <c r="D294" s="1" t="s">
        <v>528</v>
      </c>
      <c r="E294" s="1" t="s">
        <v>529</v>
      </c>
      <c r="F294" s="1" t="str">
        <f>"3520211410439"</f>
        <v>3520211410439</v>
      </c>
      <c r="G294" s="3"/>
      <c r="I294" s="1" t="s">
        <v>382</v>
      </c>
    </row>
    <row r="295" spans="1:9" ht="15">
      <c r="A295" s="1" t="s">
        <v>9</v>
      </c>
      <c r="B295" s="1" t="s">
        <v>10</v>
      </c>
      <c r="C295" s="2">
        <v>10290</v>
      </c>
      <c r="D295" s="1" t="s">
        <v>530</v>
      </c>
      <c r="E295" s="1" t="s">
        <v>531</v>
      </c>
      <c r="F295" s="1" t="str">
        <f>"3510312994263"</f>
        <v>3510312994263</v>
      </c>
      <c r="G295" s="3"/>
      <c r="I295" s="1" t="s">
        <v>382</v>
      </c>
    </row>
    <row r="296" spans="1:9" ht="15">
      <c r="A296" s="1" t="s">
        <v>9</v>
      </c>
      <c r="B296" s="1" t="s">
        <v>10</v>
      </c>
      <c r="C296" s="2">
        <v>10291</v>
      </c>
      <c r="D296" s="1" t="s">
        <v>532</v>
      </c>
      <c r="E296" s="1" t="s">
        <v>533</v>
      </c>
      <c r="F296" s="1" t="str">
        <f>"3620289767321"</f>
        <v>3620289767321</v>
      </c>
      <c r="G296" s="3"/>
      <c r="I296" s="1" t="s">
        <v>382</v>
      </c>
    </row>
    <row r="297" spans="1:9" ht="15">
      <c r="A297" s="1" t="s">
        <v>9</v>
      </c>
      <c r="B297" s="1" t="s">
        <v>10</v>
      </c>
      <c r="C297" s="2">
        <v>10292</v>
      </c>
      <c r="D297" s="1" t="s">
        <v>534</v>
      </c>
      <c r="E297" s="1" t="s">
        <v>391</v>
      </c>
      <c r="F297" s="1" t="str">
        <f>"3540141236609"</f>
        <v>3540141236609</v>
      </c>
      <c r="G297" s="3"/>
      <c r="I297" s="1" t="s">
        <v>382</v>
      </c>
    </row>
    <row r="298" spans="1:9" ht="15">
      <c r="A298" s="1" t="s">
        <v>9</v>
      </c>
      <c r="B298" s="1" t="s">
        <v>10</v>
      </c>
      <c r="C298" s="2">
        <v>10293</v>
      </c>
      <c r="D298" s="1" t="s">
        <v>535</v>
      </c>
      <c r="E298" s="1" t="s">
        <v>536</v>
      </c>
      <c r="F298" s="1" t="str">
        <f>"3620389913627"</f>
        <v>3620389913627</v>
      </c>
      <c r="G298" s="3"/>
      <c r="I298" s="1" t="s">
        <v>382</v>
      </c>
    </row>
    <row r="299" spans="1:9" ht="15">
      <c r="A299" s="1" t="s">
        <v>9</v>
      </c>
      <c r="B299" s="1" t="s">
        <v>10</v>
      </c>
      <c r="C299" s="2">
        <v>10294</v>
      </c>
      <c r="D299" s="1" t="s">
        <v>537</v>
      </c>
      <c r="E299" s="1" t="s">
        <v>538</v>
      </c>
      <c r="F299" s="1" t="str">
        <f>"3460321684571"</f>
        <v>3460321684571</v>
      </c>
      <c r="G299" s="3"/>
      <c r="I299" s="1" t="s">
        <v>382</v>
      </c>
    </row>
    <row r="300" spans="1:9" ht="15">
      <c r="A300" s="1" t="s">
        <v>9</v>
      </c>
      <c r="B300" s="1" t="s">
        <v>10</v>
      </c>
      <c r="C300" s="2">
        <v>10295</v>
      </c>
      <c r="D300" s="1" t="s">
        <v>539</v>
      </c>
      <c r="E300" s="1" t="s">
        <v>540</v>
      </c>
      <c r="F300" s="1" t="str">
        <f>"3540117586361"</f>
        <v>3540117586361</v>
      </c>
      <c r="G300" s="3"/>
      <c r="I300" s="1" t="s">
        <v>382</v>
      </c>
    </row>
    <row r="301" spans="1:9" ht="15">
      <c r="A301" s="1" t="s">
        <v>9</v>
      </c>
      <c r="B301" s="1" t="s">
        <v>10</v>
      </c>
      <c r="C301" s="2">
        <v>10296</v>
      </c>
      <c r="D301" s="1" t="s">
        <v>506</v>
      </c>
      <c r="E301" s="1" t="s">
        <v>541</v>
      </c>
      <c r="F301" s="1" t="str">
        <f>"3530119649017"</f>
        <v>3530119649017</v>
      </c>
      <c r="G301" s="3"/>
      <c r="I301" s="1" t="s">
        <v>382</v>
      </c>
    </row>
    <row r="302" spans="1:9" ht="15">
      <c r="A302" s="1" t="s">
        <v>9</v>
      </c>
      <c r="B302" s="1" t="s">
        <v>10</v>
      </c>
      <c r="C302" s="2">
        <v>10297</v>
      </c>
      <c r="D302" s="1" t="s">
        <v>542</v>
      </c>
      <c r="E302" s="1" t="s">
        <v>543</v>
      </c>
      <c r="F302" s="1" t="str">
        <f>"3520267613175"</f>
        <v>3520267613175</v>
      </c>
      <c r="G302" s="3"/>
      <c r="I302" s="1" t="s">
        <v>382</v>
      </c>
    </row>
    <row r="303" spans="1:9" ht="15">
      <c r="A303" s="1" t="s">
        <v>9</v>
      </c>
      <c r="B303" s="1" t="s">
        <v>10</v>
      </c>
      <c r="C303" s="2">
        <v>10298</v>
      </c>
      <c r="D303" s="1" t="s">
        <v>544</v>
      </c>
      <c r="E303" s="1" t="s">
        <v>545</v>
      </c>
      <c r="F303" s="1" t="str">
        <f>"3330221030768"</f>
        <v>3330221030768</v>
      </c>
      <c r="G303" s="3"/>
      <c r="I303" s="1" t="s">
        <v>382</v>
      </c>
    </row>
    <row r="304" spans="1:9" ht="15">
      <c r="A304" s="1" t="s">
        <v>9</v>
      </c>
      <c r="B304" s="1" t="s">
        <v>10</v>
      </c>
      <c r="C304" s="2">
        <v>10299</v>
      </c>
      <c r="D304" s="1" t="s">
        <v>546</v>
      </c>
      <c r="E304" s="1" t="s">
        <v>395</v>
      </c>
      <c r="F304" s="1" t="str">
        <f>"3510313741281"</f>
        <v>3510313741281</v>
      </c>
      <c r="G304" s="3"/>
      <c r="I304" s="1" t="s">
        <v>382</v>
      </c>
    </row>
    <row r="305" spans="1:9" ht="15">
      <c r="A305" s="1" t="s">
        <v>9</v>
      </c>
      <c r="B305" s="1" t="s">
        <v>10</v>
      </c>
      <c r="C305" s="2">
        <v>10300</v>
      </c>
      <c r="D305" s="1" t="s">
        <v>547</v>
      </c>
      <c r="E305" s="1" t="s">
        <v>135</v>
      </c>
      <c r="F305" s="1" t="str">
        <f>"3660213534729"</f>
        <v>3660213534729</v>
      </c>
      <c r="G305" s="3"/>
      <c r="I305" s="1" t="s">
        <v>382</v>
      </c>
    </row>
    <row r="306" spans="1:9" ht="15">
      <c r="A306" s="1" t="s">
        <v>9</v>
      </c>
      <c r="B306" s="1" t="s">
        <v>10</v>
      </c>
      <c r="C306" s="2">
        <v>10301</v>
      </c>
      <c r="D306" s="1" t="s">
        <v>548</v>
      </c>
      <c r="E306" s="1" t="s">
        <v>549</v>
      </c>
      <c r="F306" s="1" t="str">
        <f>"3840166166229"</f>
        <v>3840166166229</v>
      </c>
      <c r="G306" s="3"/>
      <c r="I306" s="1" t="s">
        <v>382</v>
      </c>
    </row>
    <row r="307" spans="1:9" ht="15">
      <c r="A307" s="1" t="s">
        <v>9</v>
      </c>
      <c r="B307" s="1" t="s">
        <v>10</v>
      </c>
      <c r="C307" s="2">
        <v>10302</v>
      </c>
      <c r="D307" s="1" t="s">
        <v>550</v>
      </c>
      <c r="E307" s="1" t="s">
        <v>551</v>
      </c>
      <c r="F307" s="1" t="str">
        <f>"3430116686264"</f>
        <v>3430116686264</v>
      </c>
      <c r="G307" s="3"/>
      <c r="I307" s="1" t="s">
        <v>382</v>
      </c>
    </row>
    <row r="308" spans="1:9" ht="15">
      <c r="A308" s="1" t="s">
        <v>9</v>
      </c>
      <c r="B308" s="1" t="s">
        <v>10</v>
      </c>
      <c r="C308" s="2">
        <v>10303</v>
      </c>
      <c r="D308" s="1" t="s">
        <v>552</v>
      </c>
      <c r="E308" s="1" t="s">
        <v>553</v>
      </c>
      <c r="F308" s="1" t="str">
        <f>"3520239182738"</f>
        <v>3520239182738</v>
      </c>
      <c r="G308" s="3"/>
      <c r="I308" s="1" t="s">
        <v>382</v>
      </c>
    </row>
    <row r="309" spans="1:9" ht="15">
      <c r="A309" s="1" t="s">
        <v>9</v>
      </c>
      <c r="B309" s="1" t="s">
        <v>10</v>
      </c>
      <c r="C309" s="2">
        <v>10304</v>
      </c>
      <c r="D309" s="1" t="s">
        <v>554</v>
      </c>
      <c r="E309" s="1" t="s">
        <v>555</v>
      </c>
      <c r="F309" s="1" t="str">
        <f>"3730269723836"</f>
        <v>3730269723836</v>
      </c>
      <c r="G309" s="3"/>
      <c r="I309" s="1" t="s">
        <v>382</v>
      </c>
    </row>
    <row r="310" spans="1:9" ht="15">
      <c r="A310" s="1" t="s">
        <v>9</v>
      </c>
      <c r="B310" s="1" t="s">
        <v>10</v>
      </c>
      <c r="C310" s="2">
        <v>10305</v>
      </c>
      <c r="D310" s="1" t="s">
        <v>556</v>
      </c>
      <c r="E310" s="1" t="s">
        <v>557</v>
      </c>
      <c r="F310" s="1" t="str">
        <f>"3530119827983"</f>
        <v>3530119827983</v>
      </c>
      <c r="G310" s="3"/>
      <c r="I310" s="1" t="s">
        <v>382</v>
      </c>
    </row>
    <row r="311" spans="1:9" ht="15">
      <c r="A311" s="1" t="s">
        <v>9</v>
      </c>
      <c r="B311" s="1" t="s">
        <v>10</v>
      </c>
      <c r="C311" s="2">
        <v>10306</v>
      </c>
      <c r="D311" s="1" t="s">
        <v>558</v>
      </c>
      <c r="E311" s="1" t="s">
        <v>559</v>
      </c>
      <c r="F311" s="1" t="str">
        <f>"3320116931761"</f>
        <v>3320116931761</v>
      </c>
      <c r="G311" s="3"/>
      <c r="I311" s="1" t="s">
        <v>382</v>
      </c>
    </row>
    <row r="312" spans="1:9" ht="15">
      <c r="A312" s="1" t="s">
        <v>9</v>
      </c>
      <c r="B312" s="1" t="s">
        <v>10</v>
      </c>
      <c r="C312" s="2">
        <v>10307</v>
      </c>
      <c r="D312" s="1" t="s">
        <v>560</v>
      </c>
      <c r="E312" s="1" t="s">
        <v>493</v>
      </c>
      <c r="F312" s="1" t="str">
        <f>"4200092943085"</f>
        <v>4200092943085</v>
      </c>
      <c r="G312" s="3"/>
      <c r="I312" s="1" t="s">
        <v>382</v>
      </c>
    </row>
    <row r="313" spans="1:9" ht="15">
      <c r="A313" s="1" t="s">
        <v>9</v>
      </c>
      <c r="B313" s="1" t="s">
        <v>10</v>
      </c>
      <c r="C313" s="2">
        <v>10308</v>
      </c>
      <c r="D313" s="1" t="s">
        <v>561</v>
      </c>
      <c r="E313" s="1" t="s">
        <v>381</v>
      </c>
      <c r="F313" s="1" t="str">
        <f>"3610488553694"</f>
        <v>3610488553694</v>
      </c>
      <c r="G313" s="3"/>
      <c r="I313" s="1" t="s">
        <v>382</v>
      </c>
    </row>
    <row r="314" spans="1:9" ht="15">
      <c r="A314" s="1" t="s">
        <v>9</v>
      </c>
      <c r="B314" s="1" t="s">
        <v>10</v>
      </c>
      <c r="C314" s="2">
        <v>10309</v>
      </c>
      <c r="D314" s="1" t="s">
        <v>562</v>
      </c>
      <c r="E314" s="1" t="s">
        <v>563</v>
      </c>
      <c r="F314" s="1" t="str">
        <f>"3440318695515"</f>
        <v>3440318695515</v>
      </c>
      <c r="G314" s="3"/>
      <c r="I314" s="1" t="s">
        <v>382</v>
      </c>
    </row>
    <row r="315" spans="1:9" ht="15">
      <c r="A315" s="1" t="s">
        <v>9</v>
      </c>
      <c r="B315" s="1" t="s">
        <v>10</v>
      </c>
      <c r="C315" s="2">
        <v>10310</v>
      </c>
      <c r="D315" s="1" t="s">
        <v>564</v>
      </c>
      <c r="E315" s="1" t="s">
        <v>565</v>
      </c>
      <c r="F315" s="1" t="str">
        <f>"3410421963596"</f>
        <v>3410421963596</v>
      </c>
      <c r="G315" s="3"/>
      <c r="I315" s="1" t="s">
        <v>382</v>
      </c>
    </row>
    <row r="316" spans="1:9" ht="15">
      <c r="A316" s="1" t="s">
        <v>9</v>
      </c>
      <c r="B316" s="1" t="s">
        <v>10</v>
      </c>
      <c r="C316" s="2">
        <v>10311</v>
      </c>
      <c r="D316" s="1" t="s">
        <v>566</v>
      </c>
      <c r="E316" s="1" t="s">
        <v>567</v>
      </c>
      <c r="F316" s="1" t="str">
        <f>"3540219587919"</f>
        <v>3540219587919</v>
      </c>
      <c r="G316" s="3"/>
      <c r="I316" s="1" t="s">
        <v>382</v>
      </c>
    </row>
    <row r="317" spans="1:9" ht="15">
      <c r="A317" s="1" t="s">
        <v>9</v>
      </c>
      <c r="B317" s="1" t="s">
        <v>10</v>
      </c>
      <c r="C317" s="2">
        <v>10312</v>
      </c>
      <c r="D317" s="1" t="s">
        <v>568</v>
      </c>
      <c r="E317" s="1" t="s">
        <v>569</v>
      </c>
      <c r="F317" s="1" t="str">
        <f>"3240316308865"</f>
        <v>3240316308865</v>
      </c>
      <c r="G317" s="3"/>
      <c r="I317" s="1" t="s">
        <v>382</v>
      </c>
    </row>
    <row r="318" spans="1:9" ht="15">
      <c r="A318" s="1" t="s">
        <v>9</v>
      </c>
      <c r="B318" s="1" t="s">
        <v>10</v>
      </c>
      <c r="C318" s="2">
        <v>10313</v>
      </c>
      <c r="D318" s="1" t="s">
        <v>570</v>
      </c>
      <c r="E318" s="1" t="s">
        <v>571</v>
      </c>
      <c r="F318" s="1" t="str">
        <f>"3620352142767"</f>
        <v>3620352142767</v>
      </c>
      <c r="G318" s="3"/>
      <c r="I318" s="1" t="s">
        <v>382</v>
      </c>
    </row>
    <row r="319" spans="1:9" ht="15">
      <c r="A319" s="1" t="s">
        <v>9</v>
      </c>
      <c r="B319" s="1" t="s">
        <v>10</v>
      </c>
      <c r="C319" s="2">
        <v>10314</v>
      </c>
      <c r="D319" s="1" t="s">
        <v>572</v>
      </c>
      <c r="E319" s="1" t="s">
        <v>573</v>
      </c>
      <c r="F319" s="1" t="str">
        <f>"3540484783525"</f>
        <v>3540484783525</v>
      </c>
      <c r="G319" s="3"/>
      <c r="I319" s="1" t="s">
        <v>382</v>
      </c>
    </row>
    <row r="320" spans="1:9" ht="15">
      <c r="A320" s="1" t="s">
        <v>9</v>
      </c>
      <c r="B320" s="1" t="s">
        <v>10</v>
      </c>
      <c r="C320" s="2">
        <v>10315</v>
      </c>
      <c r="D320" s="1" t="s">
        <v>574</v>
      </c>
      <c r="E320" s="1" t="s">
        <v>575</v>
      </c>
      <c r="F320" s="1" t="str">
        <f>"3520287873278"</f>
        <v>3520287873278</v>
      </c>
      <c r="G320" s="3"/>
      <c r="I320" s="1" t="s">
        <v>382</v>
      </c>
    </row>
    <row r="321" spans="1:9" ht="15">
      <c r="A321" s="1" t="s">
        <v>9</v>
      </c>
      <c r="B321" s="1" t="s">
        <v>10</v>
      </c>
      <c r="C321" s="2">
        <v>10316</v>
      </c>
      <c r="D321" s="1" t="s">
        <v>576</v>
      </c>
      <c r="E321" s="1" t="s">
        <v>577</v>
      </c>
      <c r="F321" s="1" t="str">
        <f>"3830210890123"</f>
        <v>3830210890123</v>
      </c>
      <c r="G321" s="3"/>
      <c r="I321" s="1" t="s">
        <v>382</v>
      </c>
    </row>
    <row r="322" spans="1:9" ht="15">
      <c r="A322" s="1" t="s">
        <v>9</v>
      </c>
      <c r="B322" s="1" t="s">
        <v>10</v>
      </c>
      <c r="C322" s="2">
        <v>10317</v>
      </c>
      <c r="D322" s="1" t="s">
        <v>578</v>
      </c>
      <c r="E322" s="1" t="s">
        <v>579</v>
      </c>
      <c r="F322" s="1" t="str">
        <f>"3120233165669"</f>
        <v>3120233165669</v>
      </c>
      <c r="G322" s="3"/>
      <c r="I322" s="1" t="s">
        <v>382</v>
      </c>
    </row>
    <row r="323" spans="1:9" ht="15">
      <c r="A323" s="1" t="s">
        <v>9</v>
      </c>
      <c r="B323" s="1" t="s">
        <v>10</v>
      </c>
      <c r="C323" s="2">
        <v>10318</v>
      </c>
      <c r="D323" s="1" t="s">
        <v>580</v>
      </c>
      <c r="E323" s="1" t="s">
        <v>581</v>
      </c>
      <c r="F323" s="1" t="str">
        <f>"3520126977657"</f>
        <v>3520126977657</v>
      </c>
      <c r="G323" s="3"/>
      <c r="I323" s="1" t="s">
        <v>382</v>
      </c>
    </row>
    <row r="324" spans="1:9" ht="15">
      <c r="A324" s="1" t="s">
        <v>9</v>
      </c>
      <c r="B324" s="1" t="s">
        <v>10</v>
      </c>
      <c r="C324" s="2">
        <v>10319</v>
      </c>
      <c r="D324" s="1" t="s">
        <v>582</v>
      </c>
      <c r="E324" s="1" t="s">
        <v>583</v>
      </c>
      <c r="F324" s="1" t="str">
        <f>"3120202431148"</f>
        <v>3120202431148</v>
      </c>
      <c r="G324" s="3"/>
      <c r="I324" s="1" t="s">
        <v>382</v>
      </c>
    </row>
    <row r="325" spans="1:9" ht="15">
      <c r="A325" s="1" t="s">
        <v>9</v>
      </c>
      <c r="B325" s="1" t="s">
        <v>10</v>
      </c>
      <c r="C325" s="2">
        <v>10320</v>
      </c>
      <c r="D325" s="1" t="s">
        <v>584</v>
      </c>
      <c r="E325" s="1" t="s">
        <v>67</v>
      </c>
      <c r="F325" s="1" t="str">
        <f>"3440349194015"</f>
        <v>3440349194015</v>
      </c>
      <c r="G325" s="3"/>
      <c r="I325" s="1" t="s">
        <v>382</v>
      </c>
    </row>
    <row r="326" spans="1:9" ht="15">
      <c r="A326" s="1" t="s">
        <v>9</v>
      </c>
      <c r="B326" s="1" t="s">
        <v>10</v>
      </c>
      <c r="C326" s="2">
        <v>10321</v>
      </c>
      <c r="D326" s="1" t="s">
        <v>585</v>
      </c>
      <c r="E326" s="1" t="s">
        <v>586</v>
      </c>
      <c r="F326" s="1" t="str">
        <f>"3120412346221"</f>
        <v>3120412346221</v>
      </c>
      <c r="G326" s="3"/>
      <c r="I326" s="1" t="s">
        <v>382</v>
      </c>
    </row>
    <row r="327" spans="1:9" ht="15">
      <c r="A327" s="1" t="s">
        <v>9</v>
      </c>
      <c r="B327" s="1" t="s">
        <v>10</v>
      </c>
      <c r="C327" s="2">
        <v>10322</v>
      </c>
      <c r="D327" s="1" t="s">
        <v>587</v>
      </c>
      <c r="E327" s="1" t="s">
        <v>196</v>
      </c>
      <c r="F327" s="1" t="str">
        <f>"3410168233897"</f>
        <v>3410168233897</v>
      </c>
      <c r="G327" s="3"/>
      <c r="I327" s="1" t="s">
        <v>382</v>
      </c>
    </row>
    <row r="328" spans="1:9" ht="15">
      <c r="A328" s="1" t="s">
        <v>9</v>
      </c>
      <c r="B328" s="1" t="s">
        <v>10</v>
      </c>
      <c r="C328" s="2">
        <v>10323</v>
      </c>
      <c r="D328" s="1" t="s">
        <v>588</v>
      </c>
      <c r="E328" s="1" t="s">
        <v>589</v>
      </c>
      <c r="F328" s="1" t="str">
        <f>"3520115257755"</f>
        <v>3520115257755</v>
      </c>
      <c r="G328" s="3"/>
      <c r="I328" s="1" t="s">
        <v>382</v>
      </c>
    </row>
    <row r="329" spans="1:9" ht="15">
      <c r="A329" s="1" t="s">
        <v>9</v>
      </c>
      <c r="B329" s="1" t="s">
        <v>10</v>
      </c>
      <c r="C329" s="2">
        <v>10324</v>
      </c>
      <c r="D329" s="1" t="s">
        <v>590</v>
      </c>
      <c r="E329" s="1" t="s">
        <v>12</v>
      </c>
      <c r="F329" s="1" t="str">
        <f>"3510339337755"</f>
        <v>3510339337755</v>
      </c>
      <c r="G329" s="3"/>
      <c r="I329" s="1" t="s">
        <v>382</v>
      </c>
    </row>
    <row r="330" spans="1:9" ht="15">
      <c r="A330" s="1" t="s">
        <v>9</v>
      </c>
      <c r="B330" s="1" t="s">
        <v>10</v>
      </c>
      <c r="C330" s="2">
        <v>10325</v>
      </c>
      <c r="D330" s="1" t="s">
        <v>590</v>
      </c>
      <c r="E330" s="1" t="s">
        <v>264</v>
      </c>
      <c r="F330" s="1" t="str">
        <f>"3240214522495"</f>
        <v>3240214522495</v>
      </c>
      <c r="G330" s="3"/>
      <c r="I330" s="1" t="s">
        <v>382</v>
      </c>
    </row>
    <row r="331" spans="1:9" ht="15">
      <c r="A331" s="1" t="s">
        <v>9</v>
      </c>
      <c r="B331" s="1" t="s">
        <v>10</v>
      </c>
      <c r="C331" s="2">
        <v>10326</v>
      </c>
      <c r="D331" s="1" t="s">
        <v>590</v>
      </c>
      <c r="E331" s="1" t="s">
        <v>591</v>
      </c>
      <c r="F331" s="1" t="str">
        <f>"3460107230177"</f>
        <v>3460107230177</v>
      </c>
      <c r="G331" s="3"/>
      <c r="I331" s="1" t="s">
        <v>382</v>
      </c>
    </row>
    <row r="332" spans="1:9" ht="15">
      <c r="A332" s="1" t="s">
        <v>9</v>
      </c>
      <c r="B332" s="1" t="s">
        <v>10</v>
      </c>
      <c r="C332" s="2">
        <v>10327</v>
      </c>
      <c r="D332" s="1" t="s">
        <v>592</v>
      </c>
      <c r="E332" s="1" t="s">
        <v>593</v>
      </c>
      <c r="F332" s="1" t="str">
        <f>"3520094727193"</f>
        <v>3520094727193</v>
      </c>
      <c r="G332" s="3"/>
      <c r="I332" s="1" t="s">
        <v>382</v>
      </c>
    </row>
    <row r="333" spans="1:9" ht="15">
      <c r="A333" s="1" t="s">
        <v>9</v>
      </c>
      <c r="B333" s="1" t="s">
        <v>10</v>
      </c>
      <c r="C333" s="2">
        <v>10328</v>
      </c>
      <c r="D333" s="1" t="s">
        <v>594</v>
      </c>
      <c r="E333" s="1" t="s">
        <v>595</v>
      </c>
      <c r="F333" s="1" t="str">
        <f>"3460107465593"</f>
        <v>3460107465593</v>
      </c>
      <c r="G333" s="3"/>
      <c r="I333" s="1" t="s">
        <v>382</v>
      </c>
    </row>
    <row r="334" spans="1:9" ht="15">
      <c r="A334" s="1" t="s">
        <v>9</v>
      </c>
      <c r="B334" s="1" t="s">
        <v>10</v>
      </c>
      <c r="C334" s="2">
        <v>10329</v>
      </c>
      <c r="D334" s="1" t="s">
        <v>596</v>
      </c>
      <c r="E334" s="1" t="s">
        <v>144</v>
      </c>
      <c r="F334" s="1" t="str">
        <f>"3440282001395"</f>
        <v>3440282001395</v>
      </c>
      <c r="G334" s="3"/>
      <c r="I334" s="1" t="s">
        <v>382</v>
      </c>
    </row>
    <row r="335" spans="1:9" ht="15">
      <c r="A335" s="1" t="s">
        <v>9</v>
      </c>
      <c r="B335" s="1" t="s">
        <v>10</v>
      </c>
      <c r="C335" s="2">
        <v>10330</v>
      </c>
      <c r="D335" s="1" t="s">
        <v>597</v>
      </c>
      <c r="E335" s="1" t="s">
        <v>598</v>
      </c>
      <c r="F335" s="1" t="str">
        <f>"3630232385437"</f>
        <v>3630232385437</v>
      </c>
      <c r="G335" s="3"/>
      <c r="I335" s="1" t="s">
        <v>382</v>
      </c>
    </row>
    <row r="336" spans="1:9" ht="15">
      <c r="A336" s="1" t="s">
        <v>9</v>
      </c>
      <c r="B336" s="1" t="s">
        <v>10</v>
      </c>
      <c r="C336" s="2">
        <v>10331</v>
      </c>
      <c r="D336" s="1" t="s">
        <v>599</v>
      </c>
      <c r="E336" s="1" t="s">
        <v>600</v>
      </c>
      <c r="F336" s="1" t="str">
        <f>"3210367765103"</f>
        <v>3210367765103</v>
      </c>
      <c r="G336" s="3"/>
      <c r="I336" s="1" t="s">
        <v>382</v>
      </c>
    </row>
    <row r="337" spans="1:9" ht="15">
      <c r="A337" s="1" t="s">
        <v>9</v>
      </c>
      <c r="B337" s="1" t="s">
        <v>10</v>
      </c>
      <c r="C337" s="2">
        <v>10332</v>
      </c>
      <c r="D337" s="1" t="s">
        <v>601</v>
      </c>
      <c r="E337" s="1" t="s">
        <v>602</v>
      </c>
      <c r="F337" s="1" t="str">
        <f>"3710270843579"</f>
        <v>3710270843579</v>
      </c>
      <c r="G337" s="3"/>
      <c r="I337" s="1" t="s">
        <v>382</v>
      </c>
    </row>
    <row r="338" spans="1:9" ht="15">
      <c r="A338" s="1" t="s">
        <v>9</v>
      </c>
      <c r="B338" s="1" t="s">
        <v>10</v>
      </c>
      <c r="C338" s="2">
        <v>10333</v>
      </c>
      <c r="D338" s="1" t="s">
        <v>603</v>
      </c>
      <c r="E338" s="1" t="s">
        <v>604</v>
      </c>
      <c r="F338" s="1" t="str">
        <f>"3540416123903"</f>
        <v>3540416123903</v>
      </c>
      <c r="G338" s="3"/>
      <c r="I338" s="1" t="s">
        <v>382</v>
      </c>
    </row>
    <row r="339" spans="1:9" ht="15">
      <c r="A339" s="1" t="s">
        <v>9</v>
      </c>
      <c r="B339" s="1" t="s">
        <v>10</v>
      </c>
      <c r="C339" s="2">
        <v>10334</v>
      </c>
      <c r="D339" s="1" t="s">
        <v>605</v>
      </c>
      <c r="E339" s="1" t="s">
        <v>606</v>
      </c>
      <c r="F339" s="1" t="str">
        <f>"3310540108257"</f>
        <v>3310540108257</v>
      </c>
      <c r="G339" s="3"/>
      <c r="I339" s="1" t="s">
        <v>382</v>
      </c>
    </row>
    <row r="340" spans="1:9" ht="15">
      <c r="A340" s="1" t="s">
        <v>9</v>
      </c>
      <c r="B340" s="1" t="s">
        <v>10</v>
      </c>
      <c r="C340" s="2">
        <v>10335</v>
      </c>
      <c r="D340" s="1" t="s">
        <v>607</v>
      </c>
      <c r="E340" s="1" t="s">
        <v>608</v>
      </c>
      <c r="F340" s="1" t="str">
        <f>"3420272703737"</f>
        <v>3420272703737</v>
      </c>
      <c r="G340" s="3"/>
      <c r="I340" s="1" t="s">
        <v>382</v>
      </c>
    </row>
    <row r="341" spans="1:9" ht="15">
      <c r="A341" s="1" t="s">
        <v>9</v>
      </c>
      <c r="B341" s="1" t="s">
        <v>10</v>
      </c>
      <c r="C341" s="2">
        <v>10336</v>
      </c>
      <c r="D341" s="1" t="s">
        <v>609</v>
      </c>
      <c r="E341" s="1" t="s">
        <v>610</v>
      </c>
      <c r="F341" s="1" t="str">
        <f>"3640208216159"</f>
        <v>3640208216159</v>
      </c>
      <c r="G341" s="3"/>
      <c r="I341" s="1" t="s">
        <v>382</v>
      </c>
    </row>
    <row r="342" spans="1:9" ht="15">
      <c r="A342" s="1" t="s">
        <v>9</v>
      </c>
      <c r="B342" s="1" t="s">
        <v>10</v>
      </c>
      <c r="C342" s="2">
        <v>10337</v>
      </c>
      <c r="D342" s="1" t="s">
        <v>611</v>
      </c>
      <c r="E342" s="1" t="s">
        <v>610</v>
      </c>
      <c r="F342" s="1" t="str">
        <f>"3640236087293"</f>
        <v>3640236087293</v>
      </c>
      <c r="G342" s="3"/>
      <c r="I342" s="1" t="s">
        <v>382</v>
      </c>
    </row>
    <row r="343" spans="1:9" ht="15">
      <c r="A343" s="1" t="s">
        <v>9</v>
      </c>
      <c r="B343" s="1" t="s">
        <v>10</v>
      </c>
      <c r="C343" s="2">
        <v>10338</v>
      </c>
      <c r="D343" s="1" t="s">
        <v>612</v>
      </c>
      <c r="E343" s="1" t="s">
        <v>613</v>
      </c>
      <c r="F343" s="1" t="str">
        <f>"3840375382713"</f>
        <v>3840375382713</v>
      </c>
      <c r="G343" s="3"/>
      <c r="I343" s="1" t="s">
        <v>382</v>
      </c>
    </row>
    <row r="344" spans="1:9" ht="15">
      <c r="A344" s="1" t="s">
        <v>9</v>
      </c>
      <c r="B344" s="1" t="s">
        <v>10</v>
      </c>
      <c r="C344" s="2">
        <v>10339</v>
      </c>
      <c r="D344" s="1" t="s">
        <v>614</v>
      </c>
      <c r="E344" s="1" t="s">
        <v>381</v>
      </c>
      <c r="F344" s="1" t="str">
        <f>"3530319997502"</f>
        <v>3530319997502</v>
      </c>
      <c r="G344" s="3"/>
      <c r="I344" s="1" t="s">
        <v>382</v>
      </c>
    </row>
    <row r="345" spans="1:9" ht="15">
      <c r="A345" s="1" t="s">
        <v>9</v>
      </c>
      <c r="B345" s="1" t="s">
        <v>10</v>
      </c>
      <c r="C345" s="2">
        <v>10340</v>
      </c>
      <c r="D345" s="1" t="s">
        <v>615</v>
      </c>
      <c r="E345" s="1" t="s">
        <v>481</v>
      </c>
      <c r="F345" s="1" t="str">
        <f>"3450175873515"</f>
        <v>3450175873515</v>
      </c>
      <c r="G345" s="3"/>
      <c r="I345" s="1" t="s">
        <v>382</v>
      </c>
    </row>
    <row r="346" spans="1:9" ht="15">
      <c r="A346" s="1" t="s">
        <v>9</v>
      </c>
      <c r="B346" s="1" t="s">
        <v>10</v>
      </c>
      <c r="C346" s="2">
        <v>10341</v>
      </c>
      <c r="D346" s="1" t="s">
        <v>616</v>
      </c>
      <c r="E346" s="1" t="s">
        <v>617</v>
      </c>
      <c r="F346" s="1" t="str">
        <f>"3520224543092"</f>
        <v>3520224543092</v>
      </c>
      <c r="G346" s="3"/>
      <c r="I346" s="1" t="s">
        <v>382</v>
      </c>
    </row>
    <row r="347" spans="1:9" ht="15">
      <c r="A347" s="1" t="s">
        <v>9</v>
      </c>
      <c r="B347" s="1" t="s">
        <v>10</v>
      </c>
      <c r="C347" s="2">
        <v>10342</v>
      </c>
      <c r="D347" s="1" t="s">
        <v>618</v>
      </c>
      <c r="E347" s="1" t="s">
        <v>619</v>
      </c>
      <c r="F347" s="1" t="str">
        <f>"3520222280194"</f>
        <v>3520222280194</v>
      </c>
      <c r="G347" s="3"/>
      <c r="I347" s="1" t="s">
        <v>382</v>
      </c>
    </row>
    <row r="348" spans="1:9" ht="15">
      <c r="A348" s="1" t="s">
        <v>9</v>
      </c>
      <c r="B348" s="1" t="s">
        <v>10</v>
      </c>
      <c r="C348" s="2">
        <v>10343</v>
      </c>
      <c r="D348" s="1" t="s">
        <v>620</v>
      </c>
      <c r="E348" s="1" t="s">
        <v>621</v>
      </c>
      <c r="F348" s="1" t="str">
        <f>"3120103325968"</f>
        <v>3120103325968</v>
      </c>
      <c r="G348" s="3"/>
      <c r="I348" s="1" t="s">
        <v>382</v>
      </c>
    </row>
    <row r="349" spans="1:9" ht="15">
      <c r="A349" s="1" t="s">
        <v>9</v>
      </c>
      <c r="B349" s="1" t="s">
        <v>10</v>
      </c>
      <c r="C349" s="2">
        <v>10344</v>
      </c>
      <c r="D349" s="1" t="s">
        <v>622</v>
      </c>
      <c r="E349" s="1" t="s">
        <v>623</v>
      </c>
      <c r="F349" s="1" t="str">
        <f>"3310098244799"</f>
        <v>3310098244799</v>
      </c>
      <c r="G349" s="3"/>
      <c r="I349" s="1" t="s">
        <v>382</v>
      </c>
    </row>
    <row r="350" spans="1:9" ht="15">
      <c r="A350" s="1" t="s">
        <v>9</v>
      </c>
      <c r="B350" s="1" t="s">
        <v>10</v>
      </c>
      <c r="C350" s="2">
        <v>10345</v>
      </c>
      <c r="D350" s="1" t="s">
        <v>624</v>
      </c>
      <c r="E350" s="1" t="s">
        <v>625</v>
      </c>
      <c r="F350" s="1" t="str">
        <f>"3130324414371"</f>
        <v>3130324414371</v>
      </c>
      <c r="G350" s="3"/>
      <c r="I350" s="1" t="s">
        <v>382</v>
      </c>
    </row>
    <row r="351" spans="1:9" ht="15">
      <c r="A351" s="1" t="s">
        <v>9</v>
      </c>
      <c r="B351" s="1" t="s">
        <v>10</v>
      </c>
      <c r="C351" s="2">
        <v>10346</v>
      </c>
      <c r="D351" s="1" t="s">
        <v>626</v>
      </c>
      <c r="E351" s="1" t="s">
        <v>501</v>
      </c>
      <c r="F351" s="1" t="str">
        <f>"3410185657918"</f>
        <v>3410185657918</v>
      </c>
      <c r="G351" s="3"/>
      <c r="I351" s="1" t="s">
        <v>382</v>
      </c>
    </row>
    <row r="352" spans="1:9" ht="15">
      <c r="A352" s="1" t="s">
        <v>9</v>
      </c>
      <c r="B352" s="1" t="s">
        <v>10</v>
      </c>
      <c r="C352" s="2">
        <v>10347</v>
      </c>
      <c r="D352" s="1" t="s">
        <v>627</v>
      </c>
      <c r="E352" s="1" t="s">
        <v>628</v>
      </c>
      <c r="F352" s="1" t="str">
        <f>"3630496659408"</f>
        <v>3630496659408</v>
      </c>
      <c r="G352" s="3"/>
      <c r="I352" s="1" t="s">
        <v>382</v>
      </c>
    </row>
    <row r="353" spans="1:9" ht="15">
      <c r="A353" s="1" t="s">
        <v>9</v>
      </c>
      <c r="B353" s="1" t="s">
        <v>10</v>
      </c>
      <c r="C353" s="2">
        <v>10348</v>
      </c>
      <c r="D353" s="1" t="s">
        <v>629</v>
      </c>
      <c r="E353" s="1" t="s">
        <v>630</v>
      </c>
      <c r="F353" s="1" t="str">
        <f>"3840103059647"</f>
        <v>3840103059647</v>
      </c>
      <c r="G353" s="3"/>
      <c r="I353" s="1" t="s">
        <v>382</v>
      </c>
    </row>
    <row r="354" spans="1:9" ht="15">
      <c r="A354" s="1" t="s">
        <v>9</v>
      </c>
      <c r="B354" s="1" t="s">
        <v>10</v>
      </c>
      <c r="C354" s="2">
        <v>10349</v>
      </c>
      <c r="D354" s="1" t="s">
        <v>631</v>
      </c>
      <c r="E354" s="1" t="s">
        <v>632</v>
      </c>
      <c r="F354" s="1" t="str">
        <f>"3460267459531"</f>
        <v>3460267459531</v>
      </c>
      <c r="G354" s="3"/>
      <c r="I354" s="1" t="s">
        <v>382</v>
      </c>
    </row>
    <row r="355" spans="1:9" ht="15">
      <c r="A355" s="1" t="s">
        <v>9</v>
      </c>
      <c r="B355" s="1" t="s">
        <v>10</v>
      </c>
      <c r="C355" s="2">
        <v>10350</v>
      </c>
      <c r="D355" s="1" t="s">
        <v>633</v>
      </c>
      <c r="E355" s="1" t="s">
        <v>634</v>
      </c>
      <c r="F355" s="1" t="str">
        <f>"3840128385539"</f>
        <v>3840128385539</v>
      </c>
      <c r="G355" s="3"/>
      <c r="I355" s="1" t="s">
        <v>382</v>
      </c>
    </row>
    <row r="356" spans="1:9" ht="15">
      <c r="A356" s="1" t="s">
        <v>9</v>
      </c>
      <c r="B356" s="1" t="s">
        <v>10</v>
      </c>
      <c r="C356" s="2">
        <v>10351</v>
      </c>
      <c r="D356" s="1" t="s">
        <v>635</v>
      </c>
      <c r="E356" s="1" t="s">
        <v>636</v>
      </c>
      <c r="F356" s="1" t="str">
        <f>"3530134073291"</f>
        <v>3530134073291</v>
      </c>
      <c r="G356" s="3"/>
      <c r="I356" s="1" t="s">
        <v>382</v>
      </c>
    </row>
    <row r="357" spans="1:9" ht="15">
      <c r="A357" s="1" t="s">
        <v>9</v>
      </c>
      <c r="B357" s="1" t="s">
        <v>10</v>
      </c>
      <c r="C357" s="2">
        <v>10352</v>
      </c>
      <c r="D357" s="1" t="s">
        <v>637</v>
      </c>
      <c r="E357" s="1" t="s">
        <v>638</v>
      </c>
      <c r="F357" s="1" t="str">
        <f>"3410423081139"</f>
        <v>3410423081139</v>
      </c>
      <c r="G357" s="3"/>
      <c r="I357" s="1" t="s">
        <v>382</v>
      </c>
    </row>
    <row r="358" spans="1:9" ht="15">
      <c r="A358" s="1" t="s">
        <v>9</v>
      </c>
      <c r="B358" s="1" t="s">
        <v>10</v>
      </c>
      <c r="C358" s="2">
        <v>10353</v>
      </c>
      <c r="D358" s="1" t="s">
        <v>639</v>
      </c>
      <c r="E358" s="1" t="s">
        <v>640</v>
      </c>
      <c r="F358" s="1" t="str">
        <f>"3540118124639"</f>
        <v>3540118124639</v>
      </c>
      <c r="G358" s="3"/>
      <c r="I358" s="1" t="s">
        <v>382</v>
      </c>
    </row>
    <row r="359" spans="1:9" ht="15">
      <c r="A359" s="1" t="s">
        <v>9</v>
      </c>
      <c r="B359" s="1" t="s">
        <v>10</v>
      </c>
      <c r="C359" s="2">
        <v>10354</v>
      </c>
      <c r="D359" s="1" t="s">
        <v>641</v>
      </c>
      <c r="E359" s="1" t="s">
        <v>642</v>
      </c>
      <c r="F359" s="1" t="str">
        <f>"3120202529081"</f>
        <v>3120202529081</v>
      </c>
      <c r="G359" s="3"/>
      <c r="I359" s="1" t="s">
        <v>382</v>
      </c>
    </row>
    <row r="360" spans="1:9" ht="15">
      <c r="A360" s="1" t="s">
        <v>9</v>
      </c>
      <c r="B360" s="1" t="s">
        <v>10</v>
      </c>
      <c r="C360" s="2">
        <v>10355</v>
      </c>
      <c r="D360" s="1" t="s">
        <v>643</v>
      </c>
      <c r="E360" s="1" t="s">
        <v>644</v>
      </c>
      <c r="F360" s="1" t="str">
        <f>"3120203154319"</f>
        <v>3120203154319</v>
      </c>
      <c r="G360" s="3"/>
      <c r="I360" s="1" t="s">
        <v>382</v>
      </c>
    </row>
    <row r="361" spans="1:9" ht="15">
      <c r="A361" s="1" t="s">
        <v>9</v>
      </c>
      <c r="B361" s="1" t="s">
        <v>10</v>
      </c>
      <c r="C361" s="2">
        <v>10356</v>
      </c>
      <c r="D361" s="1" t="s">
        <v>645</v>
      </c>
      <c r="E361" s="1" t="s">
        <v>646</v>
      </c>
      <c r="F361" s="1" t="str">
        <f>"3830242802001"</f>
        <v>3830242802001</v>
      </c>
      <c r="G361" s="3"/>
      <c r="I361" s="1" t="s">
        <v>382</v>
      </c>
    </row>
    <row r="362" spans="1:9" ht="15">
      <c r="A362" s="1" t="s">
        <v>9</v>
      </c>
      <c r="B362" s="1" t="s">
        <v>10</v>
      </c>
      <c r="C362" s="2">
        <v>10357</v>
      </c>
      <c r="D362" s="1" t="s">
        <v>647</v>
      </c>
      <c r="E362" s="1" t="s">
        <v>648</v>
      </c>
      <c r="F362" s="1" t="str">
        <f>"3640208100711"</f>
        <v>3640208100711</v>
      </c>
      <c r="G362" s="3"/>
      <c r="I362" s="1" t="s">
        <v>382</v>
      </c>
    </row>
    <row r="363" spans="1:9" ht="15">
      <c r="A363" s="1" t="s">
        <v>9</v>
      </c>
      <c r="B363" s="1" t="s">
        <v>10</v>
      </c>
      <c r="C363" s="2">
        <v>10358</v>
      </c>
      <c r="D363" s="1" t="s">
        <v>649</v>
      </c>
      <c r="E363" s="1" t="s">
        <v>650</v>
      </c>
      <c r="F363" s="1" t="str">
        <f>"3840215475941"</f>
        <v>3840215475941</v>
      </c>
      <c r="G363" s="3"/>
      <c r="I363" s="1" t="s">
        <v>382</v>
      </c>
    </row>
    <row r="364" spans="1:9" ht="15">
      <c r="A364" s="1" t="s">
        <v>9</v>
      </c>
      <c r="B364" s="1" t="s">
        <v>10</v>
      </c>
      <c r="C364" s="2">
        <v>10359</v>
      </c>
      <c r="D364" s="1" t="s">
        <v>651</v>
      </c>
      <c r="E364" s="1" t="s">
        <v>20</v>
      </c>
      <c r="F364" s="1" t="str">
        <f>"3610471691009"</f>
        <v>3610471691009</v>
      </c>
      <c r="G364" s="3"/>
      <c r="I364" s="1" t="s">
        <v>382</v>
      </c>
    </row>
    <row r="365" spans="1:9" ht="15">
      <c r="A365" s="1" t="s">
        <v>9</v>
      </c>
      <c r="B365" s="1" t="s">
        <v>10</v>
      </c>
      <c r="C365" s="2">
        <v>10360</v>
      </c>
      <c r="D365" s="1" t="s">
        <v>652</v>
      </c>
      <c r="E365" s="1" t="s">
        <v>653</v>
      </c>
      <c r="F365" s="1" t="str">
        <f>"3530219671415"</f>
        <v>3530219671415</v>
      </c>
      <c r="G365" s="3"/>
      <c r="I365" s="1" t="s">
        <v>382</v>
      </c>
    </row>
    <row r="366" spans="1:9" ht="15">
      <c r="A366" s="1" t="s">
        <v>9</v>
      </c>
      <c r="B366" s="1" t="s">
        <v>10</v>
      </c>
      <c r="C366" s="2">
        <v>10361</v>
      </c>
      <c r="D366" s="1" t="s">
        <v>654</v>
      </c>
      <c r="E366" s="1" t="s">
        <v>655</v>
      </c>
      <c r="F366" s="1" t="str">
        <f>"3540402027457"</f>
        <v>3540402027457</v>
      </c>
      <c r="G366" s="3"/>
      <c r="I366" s="1" t="s">
        <v>382</v>
      </c>
    </row>
    <row r="367" spans="1:9" ht="15">
      <c r="A367" s="1" t="s">
        <v>9</v>
      </c>
      <c r="B367" s="1" t="s">
        <v>10</v>
      </c>
      <c r="C367" s="2">
        <v>10362</v>
      </c>
      <c r="D367" s="1" t="s">
        <v>656</v>
      </c>
      <c r="E367" s="1" t="s">
        <v>606</v>
      </c>
      <c r="F367" s="1" t="str">
        <f>"3520114372979"</f>
        <v>3520114372979</v>
      </c>
      <c r="G367" s="3"/>
      <c r="I367" s="1" t="s">
        <v>382</v>
      </c>
    </row>
    <row r="368" spans="1:9" ht="15">
      <c r="A368" s="1" t="s">
        <v>9</v>
      </c>
      <c r="B368" s="1" t="s">
        <v>10</v>
      </c>
      <c r="C368" s="2">
        <v>10363</v>
      </c>
      <c r="D368" s="1" t="s">
        <v>657</v>
      </c>
      <c r="E368" s="1" t="s">
        <v>559</v>
      </c>
      <c r="F368" s="1" t="str">
        <f>"3120202880799"</f>
        <v>3120202880799</v>
      </c>
      <c r="G368" s="3"/>
      <c r="I368" s="1" t="s">
        <v>382</v>
      </c>
    </row>
    <row r="369" spans="1:9" ht="15">
      <c r="A369" s="1" t="s">
        <v>9</v>
      </c>
      <c r="B369" s="1" t="s">
        <v>10</v>
      </c>
      <c r="C369" s="2">
        <v>10364</v>
      </c>
      <c r="D369" s="1" t="s">
        <v>658</v>
      </c>
      <c r="E369" s="1" t="s">
        <v>659</v>
      </c>
      <c r="F369" s="1" t="str">
        <f>"3310502934387"</f>
        <v>3310502934387</v>
      </c>
      <c r="G369" s="3"/>
      <c r="I369" s="1" t="s">
        <v>382</v>
      </c>
    </row>
    <row r="370" spans="1:9" ht="15">
      <c r="A370" s="1" t="s">
        <v>9</v>
      </c>
      <c r="B370" s="1" t="s">
        <v>10</v>
      </c>
      <c r="C370" s="2">
        <v>10365</v>
      </c>
      <c r="D370" s="1" t="s">
        <v>660</v>
      </c>
      <c r="E370" s="1" t="s">
        <v>661</v>
      </c>
      <c r="F370" s="1" t="str">
        <f>"3310006723797"</f>
        <v>3310006723797</v>
      </c>
      <c r="G370" s="3"/>
      <c r="I370" s="1" t="s">
        <v>382</v>
      </c>
    </row>
    <row r="371" spans="1:9" ht="15">
      <c r="A371" s="1" t="s">
        <v>9</v>
      </c>
      <c r="B371" s="1" t="s">
        <v>10</v>
      </c>
      <c r="C371" s="2">
        <v>10366</v>
      </c>
      <c r="D371" s="1" t="s">
        <v>662</v>
      </c>
      <c r="E371" s="1" t="s">
        <v>663</v>
      </c>
      <c r="F371" s="1" t="str">
        <f>"3520231081889"</f>
        <v>3520231081889</v>
      </c>
      <c r="G371" s="3"/>
      <c r="I371" s="1" t="s">
        <v>382</v>
      </c>
    </row>
    <row r="372" spans="1:9" ht="15">
      <c r="A372" s="1" t="s">
        <v>9</v>
      </c>
      <c r="B372" s="1" t="s">
        <v>10</v>
      </c>
      <c r="C372" s="2">
        <v>10367</v>
      </c>
      <c r="D372" s="1" t="s">
        <v>664</v>
      </c>
      <c r="E372" s="1" t="s">
        <v>573</v>
      </c>
      <c r="F372" s="1" t="str">
        <f>"3520114640092"</f>
        <v>3520114640092</v>
      </c>
      <c r="G372" s="3"/>
      <c r="I372" s="1" t="s">
        <v>382</v>
      </c>
    </row>
    <row r="373" spans="1:9" ht="15">
      <c r="A373" s="1" t="s">
        <v>9</v>
      </c>
      <c r="B373" s="1" t="s">
        <v>10</v>
      </c>
      <c r="C373" s="2">
        <v>10368</v>
      </c>
      <c r="D373" s="1" t="s">
        <v>665</v>
      </c>
      <c r="E373" s="1" t="s">
        <v>666</v>
      </c>
      <c r="F373" s="1" t="str">
        <f>"3650117834321"</f>
        <v>3650117834321</v>
      </c>
      <c r="G373" s="3"/>
      <c r="I373" s="1" t="s">
        <v>382</v>
      </c>
    </row>
    <row r="374" spans="1:9" ht="15">
      <c r="A374" s="1" t="s">
        <v>9</v>
      </c>
      <c r="B374" s="1" t="s">
        <v>10</v>
      </c>
      <c r="C374" s="2">
        <v>10369</v>
      </c>
      <c r="D374" s="1" t="s">
        <v>667</v>
      </c>
      <c r="E374" s="1" t="s">
        <v>12</v>
      </c>
      <c r="F374" s="1" t="str">
        <f>"3520222101517"</f>
        <v>3520222101517</v>
      </c>
      <c r="G374" s="3"/>
      <c r="I374" s="1" t="s">
        <v>382</v>
      </c>
    </row>
    <row r="375" spans="1:9" ht="15">
      <c r="A375" s="1" t="s">
        <v>9</v>
      </c>
      <c r="B375" s="1" t="s">
        <v>10</v>
      </c>
      <c r="C375" s="2">
        <v>10370</v>
      </c>
      <c r="D375" s="1" t="s">
        <v>668</v>
      </c>
      <c r="E375" s="1" t="s">
        <v>669</v>
      </c>
      <c r="F375" s="1" t="str">
        <f>"3410126217265"</f>
        <v>3410126217265</v>
      </c>
      <c r="G375" s="3"/>
      <c r="I375" s="1" t="s">
        <v>382</v>
      </c>
    </row>
    <row r="376" spans="1:9" ht="15">
      <c r="A376" s="1" t="s">
        <v>9</v>
      </c>
      <c r="B376" s="1" t="s">
        <v>10</v>
      </c>
      <c r="C376" s="2">
        <v>10371</v>
      </c>
      <c r="D376" s="1" t="s">
        <v>670</v>
      </c>
      <c r="E376" s="1" t="s">
        <v>671</v>
      </c>
      <c r="F376" s="1" t="str">
        <f>"3320389379441"</f>
        <v>3320389379441</v>
      </c>
      <c r="G376" s="3"/>
      <c r="I376" s="1" t="s">
        <v>382</v>
      </c>
    </row>
    <row r="377" spans="1:9" ht="15">
      <c r="A377" s="1" t="s">
        <v>9</v>
      </c>
      <c r="B377" s="1" t="s">
        <v>10</v>
      </c>
      <c r="C377" s="2">
        <v>10372</v>
      </c>
      <c r="D377" s="1" t="s">
        <v>672</v>
      </c>
      <c r="E377" s="1" t="s">
        <v>673</v>
      </c>
      <c r="F377" s="1" t="str">
        <f>"3520242989045"</f>
        <v>3520242989045</v>
      </c>
      <c r="G377" s="3"/>
      <c r="I377" s="1" t="s">
        <v>382</v>
      </c>
    </row>
    <row r="378" spans="1:9" ht="15">
      <c r="A378" s="1" t="s">
        <v>9</v>
      </c>
      <c r="B378" s="1" t="s">
        <v>10</v>
      </c>
      <c r="C378" s="2">
        <v>10373</v>
      </c>
      <c r="D378" s="1" t="s">
        <v>674</v>
      </c>
      <c r="E378" s="1" t="s">
        <v>675</v>
      </c>
      <c r="F378" s="1" t="str">
        <f>"3630248541159"</f>
        <v>3630248541159</v>
      </c>
      <c r="G378" s="3"/>
      <c r="I378" s="1" t="s">
        <v>382</v>
      </c>
    </row>
    <row r="379" spans="1:9" ht="15">
      <c r="A379" s="1" t="s">
        <v>9</v>
      </c>
      <c r="B379" s="1" t="s">
        <v>10</v>
      </c>
      <c r="C379" s="2">
        <v>10374</v>
      </c>
      <c r="D379" s="1" t="s">
        <v>676</v>
      </c>
      <c r="E379" s="1" t="s">
        <v>677</v>
      </c>
      <c r="F379" s="1" t="str">
        <f>"3540415779405"</f>
        <v>3540415779405</v>
      </c>
      <c r="G379" s="3"/>
      <c r="I379" s="1" t="s">
        <v>382</v>
      </c>
    </row>
    <row r="380" spans="1:9" ht="15">
      <c r="A380" s="1" t="s">
        <v>9</v>
      </c>
      <c r="B380" s="1" t="s">
        <v>10</v>
      </c>
      <c r="C380" s="2">
        <v>10375</v>
      </c>
      <c r="D380" s="1" t="s">
        <v>678</v>
      </c>
      <c r="E380" s="1" t="s">
        <v>679</v>
      </c>
      <c r="F380" s="1" t="str">
        <f>"3310030481155"</f>
        <v>3310030481155</v>
      </c>
      <c r="G380" s="3"/>
      <c r="I380" s="1" t="s">
        <v>382</v>
      </c>
    </row>
    <row r="381" spans="1:9" ht="15">
      <c r="A381" s="1" t="s">
        <v>9</v>
      </c>
      <c r="B381" s="1" t="s">
        <v>10</v>
      </c>
      <c r="C381" s="2">
        <v>10376</v>
      </c>
      <c r="D381" s="1" t="s">
        <v>680</v>
      </c>
      <c r="E381" s="1" t="s">
        <v>381</v>
      </c>
      <c r="F381" s="1" t="str">
        <f>"3540416292143"</f>
        <v>3540416292143</v>
      </c>
      <c r="G381" s="3"/>
      <c r="I381" s="1" t="s">
        <v>382</v>
      </c>
    </row>
    <row r="382" spans="1:9" ht="15">
      <c r="A382" s="1" t="s">
        <v>9</v>
      </c>
      <c r="B382" s="1" t="s">
        <v>10</v>
      </c>
      <c r="C382" s="2">
        <v>10377</v>
      </c>
      <c r="D382" s="1" t="s">
        <v>681</v>
      </c>
      <c r="E382" s="1" t="s">
        <v>682</v>
      </c>
      <c r="F382" s="1" t="str">
        <f>"3320115672739"</f>
        <v>3320115672739</v>
      </c>
      <c r="G382" s="3"/>
      <c r="I382" s="1" t="s">
        <v>382</v>
      </c>
    </row>
    <row r="383" spans="1:9" ht="15">
      <c r="A383" s="1" t="s">
        <v>9</v>
      </c>
      <c r="B383" s="1" t="s">
        <v>10</v>
      </c>
      <c r="C383" s="2">
        <v>10378</v>
      </c>
      <c r="D383" s="1" t="s">
        <v>683</v>
      </c>
      <c r="E383" s="1" t="s">
        <v>684</v>
      </c>
      <c r="F383" s="1" t="str">
        <f>"3310603024373"</f>
        <v>3310603024373</v>
      </c>
      <c r="G383" s="3"/>
      <c r="I383" s="1" t="s">
        <v>382</v>
      </c>
    </row>
    <row r="384" spans="1:9" ht="15">
      <c r="A384" s="1" t="s">
        <v>9</v>
      </c>
      <c r="B384" s="1" t="s">
        <v>10</v>
      </c>
      <c r="C384" s="2">
        <v>10379</v>
      </c>
      <c r="D384" s="1" t="s">
        <v>685</v>
      </c>
      <c r="E384" s="1" t="s">
        <v>260</v>
      </c>
      <c r="F384" s="1" t="str">
        <f>"3440217798241"</f>
        <v>3440217798241</v>
      </c>
      <c r="G384" s="3"/>
      <c r="I384" s="1" t="s">
        <v>382</v>
      </c>
    </row>
    <row r="385" spans="1:9" ht="15">
      <c r="A385" s="1" t="s">
        <v>9</v>
      </c>
      <c r="B385" s="1" t="s">
        <v>10</v>
      </c>
      <c r="C385" s="2">
        <v>10380</v>
      </c>
      <c r="D385" s="1" t="s">
        <v>686</v>
      </c>
      <c r="E385" s="1" t="s">
        <v>687</v>
      </c>
      <c r="F385" s="1" t="str">
        <f>"3120214922158"</f>
        <v>3120214922158</v>
      </c>
      <c r="G385" s="3"/>
      <c r="I385" s="1" t="s">
        <v>382</v>
      </c>
    </row>
    <row r="386" spans="1:9" ht="15">
      <c r="A386" s="1" t="s">
        <v>9</v>
      </c>
      <c r="B386" s="1" t="s">
        <v>10</v>
      </c>
      <c r="C386" s="2">
        <v>10381</v>
      </c>
      <c r="D386" s="1" t="s">
        <v>688</v>
      </c>
      <c r="E386" s="1" t="s">
        <v>58</v>
      </c>
      <c r="F386" s="1" t="str">
        <f>"3840321464367"</f>
        <v>3840321464367</v>
      </c>
      <c r="G386" s="3"/>
      <c r="I386" s="1" t="s">
        <v>382</v>
      </c>
    </row>
    <row r="387" spans="1:9" ht="15">
      <c r="A387" s="1" t="s">
        <v>9</v>
      </c>
      <c r="B387" s="1" t="s">
        <v>10</v>
      </c>
      <c r="C387" s="2">
        <v>10382</v>
      </c>
      <c r="D387" s="1" t="s">
        <v>689</v>
      </c>
      <c r="E387" s="1" t="s">
        <v>690</v>
      </c>
      <c r="F387" s="1" t="str">
        <f>"3120203423021"</f>
        <v>3120203423021</v>
      </c>
      <c r="G387" s="3"/>
      <c r="I387" s="1" t="s">
        <v>382</v>
      </c>
    </row>
    <row r="388" spans="1:9" ht="15">
      <c r="A388" s="1" t="s">
        <v>9</v>
      </c>
      <c r="B388" s="1" t="s">
        <v>10</v>
      </c>
      <c r="C388" s="2">
        <v>10383</v>
      </c>
      <c r="D388" s="1" t="s">
        <v>691</v>
      </c>
      <c r="E388" s="1" t="s">
        <v>692</v>
      </c>
      <c r="F388" s="1" t="str">
        <f>"3120215806203"</f>
        <v>3120215806203</v>
      </c>
      <c r="G388" s="3"/>
      <c r="I388" s="1" t="s">
        <v>382</v>
      </c>
    </row>
    <row r="389" spans="1:9" ht="15">
      <c r="A389" s="1" t="s">
        <v>9</v>
      </c>
      <c r="B389" s="1" t="s">
        <v>10</v>
      </c>
      <c r="C389" s="2">
        <v>10384</v>
      </c>
      <c r="D389" s="1" t="s">
        <v>693</v>
      </c>
      <c r="E389" s="1" t="s">
        <v>694</v>
      </c>
      <c r="F389" s="1" t="str">
        <f>"3410107950505"</f>
        <v>3410107950505</v>
      </c>
      <c r="G389" s="3"/>
      <c r="I389" s="1" t="s">
        <v>382</v>
      </c>
    </row>
    <row r="390" spans="1:9" ht="15">
      <c r="A390" s="1" t="s">
        <v>9</v>
      </c>
      <c r="B390" s="1" t="s">
        <v>10</v>
      </c>
      <c r="C390" s="2">
        <v>10385</v>
      </c>
      <c r="D390" s="1" t="s">
        <v>695</v>
      </c>
      <c r="E390" s="1" t="s">
        <v>391</v>
      </c>
      <c r="F390" s="1" t="str">
        <f>"3210278922102"</f>
        <v>3210278922102</v>
      </c>
      <c r="G390" s="3"/>
      <c r="I390" s="1" t="s">
        <v>382</v>
      </c>
    </row>
    <row r="391" spans="1:9" ht="15">
      <c r="A391" s="1" t="s">
        <v>9</v>
      </c>
      <c r="B391" s="1" t="s">
        <v>10</v>
      </c>
      <c r="C391" s="2">
        <v>10386</v>
      </c>
      <c r="D391" s="1" t="s">
        <v>696</v>
      </c>
      <c r="E391" s="1" t="s">
        <v>198</v>
      </c>
      <c r="F391" s="1" t="str">
        <f>"3430262431661"</f>
        <v>3430262431661</v>
      </c>
      <c r="G391" s="3"/>
      <c r="I391" s="1" t="s">
        <v>382</v>
      </c>
    </row>
    <row r="392" spans="1:9" ht="15">
      <c r="A392" s="1" t="s">
        <v>9</v>
      </c>
      <c r="B392" s="1" t="s">
        <v>10</v>
      </c>
      <c r="C392" s="2">
        <v>10387</v>
      </c>
      <c r="D392" s="1" t="s">
        <v>697</v>
      </c>
      <c r="E392" s="1" t="s">
        <v>176</v>
      </c>
      <c r="F392" s="1" t="str">
        <f>"3210249740801"</f>
        <v>3210249740801</v>
      </c>
      <c r="G392" s="3"/>
      <c r="I392" s="1" t="s">
        <v>382</v>
      </c>
    </row>
    <row r="393" spans="1:9" ht="15">
      <c r="A393" s="1" t="s">
        <v>9</v>
      </c>
      <c r="B393" s="1" t="s">
        <v>10</v>
      </c>
      <c r="C393" s="2">
        <v>10388</v>
      </c>
      <c r="D393" s="1" t="s">
        <v>698</v>
      </c>
      <c r="E393" s="1" t="s">
        <v>699</v>
      </c>
      <c r="F393" s="1" t="str">
        <f>"3520207596983"</f>
        <v>3520207596983</v>
      </c>
      <c r="G393" s="3"/>
      <c r="I393" s="1" t="s">
        <v>382</v>
      </c>
    </row>
    <row r="394" spans="1:9" ht="15">
      <c r="A394" s="1" t="s">
        <v>9</v>
      </c>
      <c r="B394" s="1" t="s">
        <v>10</v>
      </c>
      <c r="C394" s="2">
        <v>10389</v>
      </c>
      <c r="D394" s="1" t="s">
        <v>700</v>
      </c>
      <c r="E394" s="1" t="s">
        <v>701</v>
      </c>
      <c r="F394" s="1" t="str">
        <f>"3840387964795"</f>
        <v>3840387964795</v>
      </c>
      <c r="G394" s="3"/>
      <c r="I394" s="1" t="s">
        <v>382</v>
      </c>
    </row>
  </sheetData>
  <sheetProtection/>
  <mergeCells count="1">
    <mergeCell ref="C1:E4"/>
  </mergeCells>
  <hyperlinks>
    <hyperlink ref="B2" r:id="rId1" display="www.jobz.pk"/>
    <hyperlink ref="B3" r:id="rId2" display="www.result.pk"/>
  </hyperlinks>
  <printOptions/>
  <pageMargins left="0.7" right="0.7" top="0.75" bottom="0.75" header="0.3" footer="0.3"/>
  <pageSetup horizontalDpi="600" verticalDpi="600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Nomi</cp:lastModifiedBy>
  <dcterms:created xsi:type="dcterms:W3CDTF">2013-04-19T05:39:16Z</dcterms:created>
  <dcterms:modified xsi:type="dcterms:W3CDTF">2013-04-20T06:11:15Z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